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iffinmail-my.sharepoint.com/personal/jtinsley_griffinmail_com/Documents/Documents/Website/"/>
    </mc:Choice>
  </mc:AlternateContent>
  <xr:revisionPtr revIDLastSave="0" documentId="8_{03248252-9A6B-434D-9915-7A5E8454B6E0}" xr6:coauthVersionLast="47" xr6:coauthVersionMax="47" xr10:uidLastSave="{00000000-0000-0000-0000-000000000000}"/>
  <bookViews>
    <workbookView xWindow="-120" yWindow="-120" windowWidth="29040" windowHeight="15840" activeTab="1" xr2:uid="{67B3EB1A-5B3F-40F4-96E6-F4EDF921CD98}"/>
  </bookViews>
  <sheets>
    <sheet name="2024 Drop-Ship Program" sheetId="2" r:id="rId1"/>
    <sheet name="2024 Drop-Ship (DIST HQ)" sheetId="6" r:id="rId2"/>
    <sheet name="Minimums &amp; Terms" sheetId="7" r:id="rId3"/>
  </sheets>
  <definedNames>
    <definedName name="_xlnm.Print_Area" localSheetId="1">'2024 Drop-Ship (DIST HQ)'!$A$1:$AH$143</definedName>
    <definedName name="_xlnm.Print_Area" localSheetId="0">'2024 Drop-Ship Program'!$A$1:$N$34</definedName>
    <definedName name="_xlnm.Print_Area" localSheetId="2">'Minimums &amp; Terms'!$A$1:$G$80</definedName>
    <definedName name="_xlnm.Print_Titles" localSheetId="1">'2024 Drop-Ship (DIST HQ)'!$13:$13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81" i="6" l="1"/>
  <c r="Z81" i="6" s="1"/>
  <c r="AA81" i="6" s="1"/>
  <c r="AB81" i="6" s="1"/>
  <c r="T81" i="6"/>
  <c r="U81" i="6" s="1"/>
  <c r="V81" i="6" s="1"/>
  <c r="W81" i="6" s="1"/>
  <c r="O81" i="6"/>
  <c r="P81" i="6" s="1"/>
  <c r="Q81" i="6" s="1"/>
  <c r="R81" i="6" s="1"/>
  <c r="N81" i="6"/>
  <c r="Y80" i="6"/>
  <c r="Z80" i="6" s="1"/>
  <c r="AA80" i="6" s="1"/>
  <c r="AB80" i="6" s="1"/>
  <c r="T80" i="6"/>
  <c r="U80" i="6" s="1"/>
  <c r="V80" i="6" s="1"/>
  <c r="W80" i="6" s="1"/>
  <c r="O80" i="6"/>
  <c r="P80" i="6" s="1"/>
  <c r="Q80" i="6" s="1"/>
  <c r="R80" i="6" s="1"/>
  <c r="N80" i="6"/>
  <c r="Y106" i="6"/>
  <c r="Z106" i="6" s="1"/>
  <c r="AA106" i="6" s="1"/>
  <c r="AB106" i="6" s="1"/>
  <c r="T106" i="6"/>
  <c r="U106" i="6" s="1"/>
  <c r="V106" i="6" s="1"/>
  <c r="W106" i="6" s="1"/>
  <c r="O106" i="6"/>
  <c r="P106" i="6" s="1"/>
  <c r="Q106" i="6" s="1"/>
  <c r="R106" i="6" s="1"/>
  <c r="N106" i="6"/>
  <c r="Y105" i="6"/>
  <c r="Z105" i="6" s="1"/>
  <c r="AA105" i="6" s="1"/>
  <c r="AB105" i="6" s="1"/>
  <c r="T105" i="6"/>
  <c r="U105" i="6" s="1"/>
  <c r="V105" i="6" s="1"/>
  <c r="W105" i="6" s="1"/>
  <c r="O105" i="6"/>
  <c r="P105" i="6" s="1"/>
  <c r="Q105" i="6" s="1"/>
  <c r="R105" i="6" s="1"/>
  <c r="N105" i="6"/>
  <c r="Y103" i="6"/>
  <c r="Z103" i="6" s="1"/>
  <c r="AA103" i="6" s="1"/>
  <c r="AB103" i="6" s="1"/>
  <c r="T103" i="6"/>
  <c r="U103" i="6" s="1"/>
  <c r="V103" i="6" s="1"/>
  <c r="W103" i="6" s="1"/>
  <c r="O103" i="6"/>
  <c r="P103" i="6" s="1"/>
  <c r="Q103" i="6" s="1"/>
  <c r="R103" i="6" s="1"/>
  <c r="N103" i="6"/>
  <c r="Y102" i="6"/>
  <c r="Z102" i="6" s="1"/>
  <c r="AA102" i="6" s="1"/>
  <c r="AB102" i="6" s="1"/>
  <c r="T102" i="6"/>
  <c r="U102" i="6" s="1"/>
  <c r="V102" i="6" s="1"/>
  <c r="W102" i="6" s="1"/>
  <c r="O102" i="6"/>
  <c r="P102" i="6" s="1"/>
  <c r="Q102" i="6" s="1"/>
  <c r="R102" i="6" s="1"/>
  <c r="N102" i="6"/>
  <c r="Y101" i="6"/>
  <c r="Z101" i="6" s="1"/>
  <c r="AA101" i="6" s="1"/>
  <c r="AB101" i="6" s="1"/>
  <c r="T101" i="6"/>
  <c r="U101" i="6" s="1"/>
  <c r="V101" i="6" s="1"/>
  <c r="W101" i="6" s="1"/>
  <c r="O101" i="6"/>
  <c r="P101" i="6" s="1"/>
  <c r="Q101" i="6" s="1"/>
  <c r="R101" i="6" s="1"/>
  <c r="N101" i="6"/>
  <c r="Y100" i="6"/>
  <c r="Z100" i="6" s="1"/>
  <c r="AA100" i="6" s="1"/>
  <c r="AB100" i="6" s="1"/>
  <c r="T100" i="6"/>
  <c r="U100" i="6" s="1"/>
  <c r="V100" i="6" s="1"/>
  <c r="W100" i="6" s="1"/>
  <c r="O100" i="6"/>
  <c r="P100" i="6" s="1"/>
  <c r="Q100" i="6" s="1"/>
  <c r="R100" i="6" s="1"/>
  <c r="N100" i="6"/>
  <c r="Y104" i="6"/>
  <c r="Z104" i="6" s="1"/>
  <c r="AA104" i="6" s="1"/>
  <c r="AB104" i="6" s="1"/>
  <c r="T104" i="6"/>
  <c r="U104" i="6" s="1"/>
  <c r="V104" i="6" s="1"/>
  <c r="W104" i="6" s="1"/>
  <c r="O104" i="6"/>
  <c r="P104" i="6" s="1"/>
  <c r="Q104" i="6" s="1"/>
  <c r="R104" i="6" s="1"/>
  <c r="N104" i="6"/>
  <c r="M80" i="6" l="1"/>
  <c r="Y77" i="6"/>
  <c r="Z77" i="6" s="1"/>
  <c r="AA77" i="6" s="1"/>
  <c r="AB77" i="6" s="1"/>
  <c r="T77" i="6"/>
  <c r="U77" i="6" s="1"/>
  <c r="V77" i="6" s="1"/>
  <c r="W77" i="6" s="1"/>
  <c r="O77" i="6"/>
  <c r="P77" i="6" s="1"/>
  <c r="Q77" i="6" s="1"/>
  <c r="R77" i="6" s="1"/>
  <c r="N77" i="6"/>
  <c r="Y76" i="6"/>
  <c r="Z76" i="6" s="1"/>
  <c r="AA76" i="6" s="1"/>
  <c r="AB76" i="6" s="1"/>
  <c r="T76" i="6"/>
  <c r="U76" i="6" s="1"/>
  <c r="V76" i="6" s="1"/>
  <c r="W76" i="6" s="1"/>
  <c r="O76" i="6"/>
  <c r="P76" i="6" s="1"/>
  <c r="Q76" i="6" s="1"/>
  <c r="R76" i="6" s="1"/>
  <c r="N76" i="6"/>
  <c r="K70" i="6"/>
  <c r="K69" i="6"/>
  <c r="AD71" i="6"/>
  <c r="AE71" i="6" s="1"/>
  <c r="AF71" i="6" s="1"/>
  <c r="AI143" i="6"/>
  <c r="Y143" i="6"/>
  <c r="Z143" i="6" s="1"/>
  <c r="AA143" i="6" s="1"/>
  <c r="T143" i="6"/>
  <c r="U143" i="6" s="1"/>
  <c r="V143" i="6" s="1"/>
  <c r="W143" i="6" s="1"/>
  <c r="O143" i="6"/>
  <c r="P143" i="6" s="1"/>
  <c r="N143" i="6"/>
  <c r="K143" i="6"/>
  <c r="AI142" i="6"/>
  <c r="Y142" i="6"/>
  <c r="Z142" i="6" s="1"/>
  <c r="AA142" i="6" s="1"/>
  <c r="T142" i="6"/>
  <c r="U142" i="6" s="1"/>
  <c r="V142" i="6" s="1"/>
  <c r="W142" i="6" s="1"/>
  <c r="O142" i="6"/>
  <c r="P142" i="6" s="1"/>
  <c r="N142" i="6"/>
  <c r="K142" i="6"/>
  <c r="AI141" i="6"/>
  <c r="Y141" i="6"/>
  <c r="Z141" i="6" s="1"/>
  <c r="AA141" i="6" s="1"/>
  <c r="T141" i="6"/>
  <c r="U141" i="6" s="1"/>
  <c r="V141" i="6" s="1"/>
  <c r="W141" i="6" s="1"/>
  <c r="O141" i="6"/>
  <c r="P141" i="6" s="1"/>
  <c r="N141" i="6"/>
  <c r="AI139" i="6"/>
  <c r="Y139" i="6"/>
  <c r="Z139" i="6" s="1"/>
  <c r="AA139" i="6" s="1"/>
  <c r="T139" i="6"/>
  <c r="U139" i="6" s="1"/>
  <c r="V139" i="6" s="1"/>
  <c r="W139" i="6" s="1"/>
  <c r="O139" i="6"/>
  <c r="P139" i="6" s="1"/>
  <c r="N139" i="6"/>
  <c r="AI138" i="6"/>
  <c r="Y138" i="6"/>
  <c r="Z138" i="6" s="1"/>
  <c r="AA138" i="6" s="1"/>
  <c r="AB138" i="6" s="1"/>
  <c r="T138" i="6"/>
  <c r="U138" i="6" s="1"/>
  <c r="V138" i="6" s="1"/>
  <c r="W138" i="6" s="1"/>
  <c r="O138" i="6"/>
  <c r="P138" i="6" s="1"/>
  <c r="Q138" i="6" s="1"/>
  <c r="R138" i="6" s="1"/>
  <c r="N138" i="6"/>
  <c r="K138" i="6"/>
  <c r="AI137" i="6"/>
  <c r="Y137" i="6"/>
  <c r="Z137" i="6" s="1"/>
  <c r="AA137" i="6" s="1"/>
  <c r="AB137" i="6" s="1"/>
  <c r="T137" i="6"/>
  <c r="U137" i="6" s="1"/>
  <c r="V137" i="6" s="1"/>
  <c r="W137" i="6" s="1"/>
  <c r="O137" i="6"/>
  <c r="P137" i="6" s="1"/>
  <c r="N137" i="6"/>
  <c r="K137" i="6"/>
  <c r="AI136" i="6"/>
  <c r="Y136" i="6"/>
  <c r="Z136" i="6" s="1"/>
  <c r="AA136" i="6" s="1"/>
  <c r="T136" i="6"/>
  <c r="U136" i="6" s="1"/>
  <c r="V136" i="6" s="1"/>
  <c r="W136" i="6" s="1"/>
  <c r="O136" i="6"/>
  <c r="P136" i="6" s="1"/>
  <c r="Q136" i="6" s="1"/>
  <c r="R136" i="6" s="1"/>
  <c r="N136" i="6"/>
  <c r="AI135" i="6"/>
  <c r="Y135" i="6"/>
  <c r="Z135" i="6" s="1"/>
  <c r="AA135" i="6" s="1"/>
  <c r="T135" i="6"/>
  <c r="U135" i="6" s="1"/>
  <c r="V135" i="6" s="1"/>
  <c r="W135" i="6" s="1"/>
  <c r="O135" i="6"/>
  <c r="P135" i="6" s="1"/>
  <c r="N135" i="6"/>
  <c r="AI134" i="6"/>
  <c r="Y134" i="6"/>
  <c r="Z134" i="6" s="1"/>
  <c r="AA134" i="6" s="1"/>
  <c r="T134" i="6"/>
  <c r="U134" i="6" s="1"/>
  <c r="V134" i="6" s="1"/>
  <c r="W134" i="6" s="1"/>
  <c r="O134" i="6"/>
  <c r="P134" i="6" s="1"/>
  <c r="N134" i="6"/>
  <c r="K134" i="6"/>
  <c r="AI133" i="6"/>
  <c r="Y133" i="6"/>
  <c r="Z133" i="6" s="1"/>
  <c r="AA133" i="6" s="1"/>
  <c r="T133" i="6"/>
  <c r="U133" i="6" s="1"/>
  <c r="V133" i="6" s="1"/>
  <c r="O133" i="6"/>
  <c r="P133" i="6" s="1"/>
  <c r="Q133" i="6" s="1"/>
  <c r="R133" i="6" s="1"/>
  <c r="N133" i="6"/>
  <c r="K133" i="6"/>
  <c r="AI132" i="6"/>
  <c r="Y132" i="6"/>
  <c r="Z132" i="6" s="1"/>
  <c r="AA132" i="6" s="1"/>
  <c r="T132" i="6"/>
  <c r="U132" i="6" s="1"/>
  <c r="V132" i="6" s="1"/>
  <c r="W132" i="6" s="1"/>
  <c r="O132" i="6"/>
  <c r="P132" i="6" s="1"/>
  <c r="N132" i="6"/>
  <c r="AI131" i="6"/>
  <c r="Y131" i="6"/>
  <c r="Z131" i="6" s="1"/>
  <c r="AA131" i="6" s="1"/>
  <c r="T131" i="6"/>
  <c r="U131" i="6" s="1"/>
  <c r="V131" i="6" s="1"/>
  <c r="W131" i="6" s="1"/>
  <c r="O131" i="6"/>
  <c r="P131" i="6" s="1"/>
  <c r="N131" i="6"/>
  <c r="AI130" i="6"/>
  <c r="Y130" i="6"/>
  <c r="Z130" i="6" s="1"/>
  <c r="AA130" i="6" s="1"/>
  <c r="M130" i="6" s="1"/>
  <c r="T130" i="6"/>
  <c r="U130" i="6" s="1"/>
  <c r="V130" i="6" s="1"/>
  <c r="W130" i="6" s="1"/>
  <c r="O130" i="6"/>
  <c r="P130" i="6" s="1"/>
  <c r="N130" i="6"/>
  <c r="K130" i="6"/>
  <c r="AI129" i="6"/>
  <c r="Y129" i="6"/>
  <c r="Z129" i="6" s="1"/>
  <c r="AA129" i="6" s="1"/>
  <c r="T129" i="6"/>
  <c r="U129" i="6" s="1"/>
  <c r="V129" i="6" s="1"/>
  <c r="W129" i="6" s="1"/>
  <c r="O129" i="6"/>
  <c r="P129" i="6" s="1"/>
  <c r="N129" i="6"/>
  <c r="K129" i="6"/>
  <c r="AI128" i="6"/>
  <c r="Y128" i="6"/>
  <c r="Z128" i="6" s="1"/>
  <c r="AA128" i="6" s="1"/>
  <c r="M128" i="6" s="1"/>
  <c r="T128" i="6"/>
  <c r="U128" i="6" s="1"/>
  <c r="V128" i="6" s="1"/>
  <c r="W128" i="6" s="1"/>
  <c r="O128" i="6"/>
  <c r="P128" i="6" s="1"/>
  <c r="Q128" i="6" s="1"/>
  <c r="R128" i="6" s="1"/>
  <c r="N128" i="6"/>
  <c r="AI126" i="6"/>
  <c r="Y126" i="6"/>
  <c r="Z126" i="6" s="1"/>
  <c r="AA126" i="6" s="1"/>
  <c r="T126" i="6"/>
  <c r="U126" i="6" s="1"/>
  <c r="V126" i="6" s="1"/>
  <c r="W126" i="6" s="1"/>
  <c r="O126" i="6"/>
  <c r="P126" i="6" s="1"/>
  <c r="N126" i="6"/>
  <c r="AI125" i="6"/>
  <c r="Y125" i="6"/>
  <c r="Z125" i="6" s="1"/>
  <c r="AA125" i="6" s="1"/>
  <c r="T125" i="6"/>
  <c r="U125" i="6" s="1"/>
  <c r="V125" i="6" s="1"/>
  <c r="W125" i="6" s="1"/>
  <c r="O125" i="6"/>
  <c r="P125" i="6" s="1"/>
  <c r="N125" i="6"/>
  <c r="K125" i="6"/>
  <c r="AI124" i="6"/>
  <c r="Y124" i="6"/>
  <c r="Z124" i="6" s="1"/>
  <c r="AA124" i="6" s="1"/>
  <c r="T124" i="6"/>
  <c r="U124" i="6" s="1"/>
  <c r="V124" i="6" s="1"/>
  <c r="O124" i="6"/>
  <c r="P124" i="6" s="1"/>
  <c r="Q124" i="6" s="1"/>
  <c r="R124" i="6" s="1"/>
  <c r="N124" i="6"/>
  <c r="K124" i="6"/>
  <c r="AI123" i="6"/>
  <c r="Y123" i="6"/>
  <c r="Z123" i="6" s="1"/>
  <c r="AA123" i="6" s="1"/>
  <c r="T123" i="6"/>
  <c r="U123" i="6" s="1"/>
  <c r="V123" i="6" s="1"/>
  <c r="W123" i="6" s="1"/>
  <c r="O123" i="6"/>
  <c r="P123" i="6" s="1"/>
  <c r="N123" i="6"/>
  <c r="AI122" i="6"/>
  <c r="Y122" i="6"/>
  <c r="Z122" i="6" s="1"/>
  <c r="AA122" i="6" s="1"/>
  <c r="T122" i="6"/>
  <c r="U122" i="6" s="1"/>
  <c r="V122" i="6" s="1"/>
  <c r="K122" i="6" s="1"/>
  <c r="O122" i="6"/>
  <c r="P122" i="6" s="1"/>
  <c r="Q122" i="6" s="1"/>
  <c r="R122" i="6" s="1"/>
  <c r="N122" i="6"/>
  <c r="AI121" i="6"/>
  <c r="Y121" i="6"/>
  <c r="Z121" i="6" s="1"/>
  <c r="AA121" i="6" s="1"/>
  <c r="AB121" i="6" s="1"/>
  <c r="T121" i="6"/>
  <c r="U121" i="6" s="1"/>
  <c r="V121" i="6" s="1"/>
  <c r="O121" i="6"/>
  <c r="P121" i="6" s="1"/>
  <c r="Q121" i="6" s="1"/>
  <c r="R121" i="6" s="1"/>
  <c r="N121" i="6"/>
  <c r="K121" i="6"/>
  <c r="AI120" i="6"/>
  <c r="Y120" i="6"/>
  <c r="Z120" i="6" s="1"/>
  <c r="AA120" i="6" s="1"/>
  <c r="M120" i="6" s="1"/>
  <c r="T120" i="6"/>
  <c r="U120" i="6" s="1"/>
  <c r="V120" i="6" s="1"/>
  <c r="W120" i="6" s="1"/>
  <c r="O120" i="6"/>
  <c r="P120" i="6" s="1"/>
  <c r="Q120" i="6" s="1"/>
  <c r="R120" i="6" s="1"/>
  <c r="N120" i="6"/>
  <c r="K120" i="6"/>
  <c r="AI119" i="6"/>
  <c r="Y119" i="6"/>
  <c r="Z119" i="6" s="1"/>
  <c r="AA119" i="6" s="1"/>
  <c r="AB119" i="6" s="1"/>
  <c r="T119" i="6"/>
  <c r="U119" i="6" s="1"/>
  <c r="V119" i="6" s="1"/>
  <c r="W119" i="6" s="1"/>
  <c r="O119" i="6"/>
  <c r="P119" i="6" s="1"/>
  <c r="Q119" i="6" s="1"/>
  <c r="R119" i="6" s="1"/>
  <c r="N119" i="6"/>
  <c r="K119" i="6"/>
  <c r="AI118" i="6"/>
  <c r="Y118" i="6"/>
  <c r="Z118" i="6" s="1"/>
  <c r="AA118" i="6" s="1"/>
  <c r="T118" i="6"/>
  <c r="U118" i="6" s="1"/>
  <c r="V118" i="6" s="1"/>
  <c r="W118" i="6" s="1"/>
  <c r="O118" i="6"/>
  <c r="P118" i="6" s="1"/>
  <c r="N118" i="6"/>
  <c r="AI117" i="6"/>
  <c r="Y117" i="6"/>
  <c r="Z117" i="6" s="1"/>
  <c r="AA117" i="6" s="1"/>
  <c r="T117" i="6"/>
  <c r="U117" i="6" s="1"/>
  <c r="V117" i="6" s="1"/>
  <c r="W117" i="6" s="1"/>
  <c r="O117" i="6"/>
  <c r="P117" i="6" s="1"/>
  <c r="Q117" i="6" s="1"/>
  <c r="R117" i="6" s="1"/>
  <c r="N117" i="6"/>
  <c r="K117" i="6"/>
  <c r="AI116" i="6"/>
  <c r="Y116" i="6"/>
  <c r="Z116" i="6" s="1"/>
  <c r="AA116" i="6" s="1"/>
  <c r="T116" i="6"/>
  <c r="U116" i="6" s="1"/>
  <c r="V116" i="6" s="1"/>
  <c r="O116" i="6"/>
  <c r="P116" i="6" s="1"/>
  <c r="Q116" i="6" s="1"/>
  <c r="R116" i="6" s="1"/>
  <c r="N116" i="6"/>
  <c r="K116" i="6"/>
  <c r="AI115" i="6"/>
  <c r="Y115" i="6"/>
  <c r="Z115" i="6" s="1"/>
  <c r="AA115" i="6" s="1"/>
  <c r="T115" i="6"/>
  <c r="U115" i="6" s="1"/>
  <c r="V115" i="6" s="1"/>
  <c r="W115" i="6" s="1"/>
  <c r="O115" i="6"/>
  <c r="P115" i="6" s="1"/>
  <c r="N115" i="6"/>
  <c r="K115" i="6"/>
  <c r="AI114" i="6"/>
  <c r="Y114" i="6"/>
  <c r="Z114" i="6" s="1"/>
  <c r="AA114" i="6" s="1"/>
  <c r="T114" i="6"/>
  <c r="U114" i="6" s="1"/>
  <c r="V114" i="6" s="1"/>
  <c r="W114" i="6" s="1"/>
  <c r="O114" i="6"/>
  <c r="P114" i="6" s="1"/>
  <c r="N114" i="6"/>
  <c r="AI113" i="6"/>
  <c r="Y113" i="6"/>
  <c r="Z113" i="6" s="1"/>
  <c r="AA113" i="6" s="1"/>
  <c r="AB113" i="6" s="1"/>
  <c r="T113" i="6"/>
  <c r="U113" i="6" s="1"/>
  <c r="V113" i="6" s="1"/>
  <c r="W113" i="6" s="1"/>
  <c r="O113" i="6"/>
  <c r="P113" i="6" s="1"/>
  <c r="N113" i="6"/>
  <c r="K113" i="6"/>
  <c r="AI112" i="6"/>
  <c r="Y112" i="6"/>
  <c r="Z112" i="6" s="1"/>
  <c r="AA112" i="6" s="1"/>
  <c r="T112" i="6"/>
  <c r="U112" i="6" s="1"/>
  <c r="V112" i="6" s="1"/>
  <c r="W112" i="6" s="1"/>
  <c r="O112" i="6"/>
  <c r="P112" i="6" s="1"/>
  <c r="N112" i="6"/>
  <c r="K112" i="6"/>
  <c r="AI110" i="6"/>
  <c r="Y110" i="6"/>
  <c r="Z110" i="6" s="1"/>
  <c r="AA110" i="6" s="1"/>
  <c r="T110" i="6"/>
  <c r="U110" i="6" s="1"/>
  <c r="V110" i="6" s="1"/>
  <c r="W110" i="6" s="1"/>
  <c r="O110" i="6"/>
  <c r="P110" i="6" s="1"/>
  <c r="N110" i="6"/>
  <c r="K110" i="6"/>
  <c r="AI109" i="6"/>
  <c r="Y109" i="6"/>
  <c r="Z109" i="6" s="1"/>
  <c r="AA109" i="6" s="1"/>
  <c r="T109" i="6"/>
  <c r="U109" i="6" s="1"/>
  <c r="V109" i="6" s="1"/>
  <c r="K109" i="6" s="1"/>
  <c r="O109" i="6"/>
  <c r="P109" i="6" s="1"/>
  <c r="Q109" i="6" s="1"/>
  <c r="R109" i="6" s="1"/>
  <c r="N109" i="6"/>
  <c r="AI108" i="6"/>
  <c r="Y108" i="6"/>
  <c r="Z108" i="6" s="1"/>
  <c r="AA108" i="6" s="1"/>
  <c r="T108" i="6"/>
  <c r="U108" i="6" s="1"/>
  <c r="V108" i="6" s="1"/>
  <c r="W108" i="6" s="1"/>
  <c r="O108" i="6"/>
  <c r="P108" i="6" s="1"/>
  <c r="N108" i="6"/>
  <c r="K108" i="6"/>
  <c r="AI106" i="6"/>
  <c r="M106" i="6"/>
  <c r="K106" i="6"/>
  <c r="AI105" i="6"/>
  <c r="K105" i="6"/>
  <c r="AI104" i="6"/>
  <c r="AI103" i="6"/>
  <c r="K103" i="6"/>
  <c r="AI102" i="6"/>
  <c r="M102" i="6"/>
  <c r="K102" i="6"/>
  <c r="AI101" i="6"/>
  <c r="K101" i="6"/>
  <c r="AI100" i="6"/>
  <c r="AI98" i="6"/>
  <c r="Y98" i="6"/>
  <c r="Z98" i="6" s="1"/>
  <c r="AA98" i="6" s="1"/>
  <c r="T98" i="6"/>
  <c r="U98" i="6" s="1"/>
  <c r="V98" i="6" s="1"/>
  <c r="W98" i="6" s="1"/>
  <c r="O98" i="6"/>
  <c r="P98" i="6" s="1"/>
  <c r="N98" i="6"/>
  <c r="K98" i="6"/>
  <c r="AI97" i="6"/>
  <c r="Y97" i="6"/>
  <c r="Z97" i="6" s="1"/>
  <c r="AA97" i="6" s="1"/>
  <c r="M97" i="6" s="1"/>
  <c r="T97" i="6"/>
  <c r="U97" i="6" s="1"/>
  <c r="V97" i="6" s="1"/>
  <c r="W97" i="6" s="1"/>
  <c r="O97" i="6"/>
  <c r="P97" i="6" s="1"/>
  <c r="N97" i="6"/>
  <c r="K97" i="6"/>
  <c r="AI96" i="6"/>
  <c r="Y96" i="6"/>
  <c r="Z96" i="6" s="1"/>
  <c r="AA96" i="6" s="1"/>
  <c r="T96" i="6"/>
  <c r="U96" i="6" s="1"/>
  <c r="V96" i="6" s="1"/>
  <c r="W96" i="6" s="1"/>
  <c r="O96" i="6"/>
  <c r="P96" i="6" s="1"/>
  <c r="N96" i="6"/>
  <c r="K96" i="6"/>
  <c r="AI95" i="6"/>
  <c r="Y95" i="6"/>
  <c r="Z95" i="6" s="1"/>
  <c r="AA95" i="6" s="1"/>
  <c r="T95" i="6"/>
  <c r="U95" i="6" s="1"/>
  <c r="V95" i="6" s="1"/>
  <c r="W95" i="6" s="1"/>
  <c r="O95" i="6"/>
  <c r="P95" i="6" s="1"/>
  <c r="N95" i="6"/>
  <c r="AI93" i="6"/>
  <c r="Y93" i="6"/>
  <c r="Z93" i="6" s="1"/>
  <c r="AA93" i="6" s="1"/>
  <c r="AB93" i="6" s="1"/>
  <c r="T93" i="6"/>
  <c r="U93" i="6" s="1"/>
  <c r="V93" i="6" s="1"/>
  <c r="W93" i="6" s="1"/>
  <c r="O93" i="6"/>
  <c r="P93" i="6" s="1"/>
  <c r="Q93" i="6" s="1"/>
  <c r="R93" i="6" s="1"/>
  <c r="N93" i="6"/>
  <c r="K93" i="6"/>
  <c r="AI92" i="6"/>
  <c r="Y92" i="6"/>
  <c r="Z92" i="6" s="1"/>
  <c r="AA92" i="6" s="1"/>
  <c r="T92" i="6"/>
  <c r="U92" i="6" s="1"/>
  <c r="V92" i="6" s="1"/>
  <c r="W92" i="6" s="1"/>
  <c r="O92" i="6"/>
  <c r="P92" i="6" s="1"/>
  <c r="N92" i="6"/>
  <c r="K92" i="6"/>
  <c r="AI91" i="6"/>
  <c r="Y91" i="6"/>
  <c r="Z91" i="6" s="1"/>
  <c r="AA91" i="6" s="1"/>
  <c r="T91" i="6"/>
  <c r="U91" i="6" s="1"/>
  <c r="V91" i="6" s="1"/>
  <c r="W91" i="6" s="1"/>
  <c r="O91" i="6"/>
  <c r="P91" i="6" s="1"/>
  <c r="N91" i="6"/>
  <c r="K91" i="6"/>
  <c r="AI90" i="6"/>
  <c r="Y90" i="6"/>
  <c r="Z90" i="6" s="1"/>
  <c r="AA90" i="6" s="1"/>
  <c r="T90" i="6"/>
  <c r="U90" i="6" s="1"/>
  <c r="V90" i="6" s="1"/>
  <c r="W90" i="6" s="1"/>
  <c r="O90" i="6"/>
  <c r="P90" i="6" s="1"/>
  <c r="N90" i="6"/>
  <c r="AI89" i="6"/>
  <c r="Y89" i="6"/>
  <c r="Z89" i="6" s="1"/>
  <c r="AA89" i="6" s="1"/>
  <c r="T89" i="6"/>
  <c r="U89" i="6" s="1"/>
  <c r="V89" i="6" s="1"/>
  <c r="W89" i="6" s="1"/>
  <c r="O89" i="6"/>
  <c r="P89" i="6" s="1"/>
  <c r="N89" i="6"/>
  <c r="K89" i="6"/>
  <c r="AI88" i="6"/>
  <c r="Y88" i="6"/>
  <c r="Z88" i="6" s="1"/>
  <c r="AA88" i="6" s="1"/>
  <c r="AB88" i="6" s="1"/>
  <c r="T88" i="6"/>
  <c r="U88" i="6" s="1"/>
  <c r="V88" i="6" s="1"/>
  <c r="O88" i="6"/>
  <c r="P88" i="6" s="1"/>
  <c r="Q88" i="6" s="1"/>
  <c r="R88" i="6" s="1"/>
  <c r="N88" i="6"/>
  <c r="K88" i="6"/>
  <c r="AI87" i="6"/>
  <c r="Y87" i="6"/>
  <c r="Z87" i="6" s="1"/>
  <c r="AA87" i="6" s="1"/>
  <c r="AB87" i="6" s="1"/>
  <c r="T87" i="6"/>
  <c r="U87" i="6" s="1"/>
  <c r="V87" i="6" s="1"/>
  <c r="W87" i="6" s="1"/>
  <c r="O87" i="6"/>
  <c r="P87" i="6" s="1"/>
  <c r="N87" i="6"/>
  <c r="K87" i="6"/>
  <c r="AI86" i="6"/>
  <c r="Y86" i="6"/>
  <c r="Z86" i="6" s="1"/>
  <c r="AA86" i="6" s="1"/>
  <c r="T86" i="6"/>
  <c r="U86" i="6" s="1"/>
  <c r="V86" i="6" s="1"/>
  <c r="W86" i="6" s="1"/>
  <c r="O86" i="6"/>
  <c r="P86" i="6" s="1"/>
  <c r="N86" i="6"/>
  <c r="AI84" i="6"/>
  <c r="Y84" i="6"/>
  <c r="Z84" i="6" s="1"/>
  <c r="AA84" i="6" s="1"/>
  <c r="AB84" i="6" s="1"/>
  <c r="T84" i="6"/>
  <c r="U84" i="6" s="1"/>
  <c r="V84" i="6" s="1"/>
  <c r="W84" i="6" s="1"/>
  <c r="O84" i="6"/>
  <c r="P84" i="6" s="1"/>
  <c r="N84" i="6"/>
  <c r="K84" i="6"/>
  <c r="AI83" i="6"/>
  <c r="Y83" i="6"/>
  <c r="Z83" i="6" s="1"/>
  <c r="AA83" i="6" s="1"/>
  <c r="T83" i="6"/>
  <c r="U83" i="6" s="1"/>
  <c r="V83" i="6" s="1"/>
  <c r="W83" i="6" s="1"/>
  <c r="O83" i="6"/>
  <c r="P83" i="6" s="1"/>
  <c r="N83" i="6"/>
  <c r="K83" i="6"/>
  <c r="AI82" i="6"/>
  <c r="Y82" i="6"/>
  <c r="Z82" i="6" s="1"/>
  <c r="AA82" i="6" s="1"/>
  <c r="M82" i="6" s="1"/>
  <c r="T82" i="6"/>
  <c r="U82" i="6" s="1"/>
  <c r="V82" i="6" s="1"/>
  <c r="W82" i="6" s="1"/>
  <c r="O82" i="6"/>
  <c r="P82" i="6" s="1"/>
  <c r="N82" i="6"/>
  <c r="K82" i="6"/>
  <c r="AI81" i="6"/>
  <c r="AI80" i="6"/>
  <c r="K80" i="6"/>
  <c r="AI79" i="6"/>
  <c r="Y79" i="6"/>
  <c r="Z79" i="6" s="1"/>
  <c r="AA79" i="6" s="1"/>
  <c r="T79" i="6"/>
  <c r="U79" i="6" s="1"/>
  <c r="V79" i="6" s="1"/>
  <c r="O79" i="6"/>
  <c r="P79" i="6" s="1"/>
  <c r="Q79" i="6" s="1"/>
  <c r="R79" i="6" s="1"/>
  <c r="N79" i="6"/>
  <c r="K79" i="6"/>
  <c r="AI78" i="6"/>
  <c r="Y78" i="6"/>
  <c r="Z78" i="6" s="1"/>
  <c r="AA78" i="6" s="1"/>
  <c r="AB78" i="6" s="1"/>
  <c r="T78" i="6"/>
  <c r="U78" i="6" s="1"/>
  <c r="V78" i="6" s="1"/>
  <c r="W78" i="6" s="1"/>
  <c r="O78" i="6"/>
  <c r="P78" i="6" s="1"/>
  <c r="N78" i="6"/>
  <c r="K78" i="6"/>
  <c r="AI77" i="6"/>
  <c r="AI76" i="6"/>
  <c r="K76" i="6"/>
  <c r="AI75" i="6"/>
  <c r="Y75" i="6"/>
  <c r="Z75" i="6" s="1"/>
  <c r="AA75" i="6" s="1"/>
  <c r="T75" i="6"/>
  <c r="U75" i="6" s="1"/>
  <c r="V75" i="6" s="1"/>
  <c r="W75" i="6" s="1"/>
  <c r="O75" i="6"/>
  <c r="P75" i="6" s="1"/>
  <c r="N75" i="6"/>
  <c r="K75" i="6"/>
  <c r="AI74" i="6"/>
  <c r="Y74" i="6"/>
  <c r="Z74" i="6" s="1"/>
  <c r="AA74" i="6" s="1"/>
  <c r="M74" i="6" s="1"/>
  <c r="T74" i="6"/>
  <c r="U74" i="6" s="1"/>
  <c r="V74" i="6" s="1"/>
  <c r="W74" i="6" s="1"/>
  <c r="O74" i="6"/>
  <c r="P74" i="6" s="1"/>
  <c r="N74" i="6"/>
  <c r="K74" i="6"/>
  <c r="AI73" i="6"/>
  <c r="Y73" i="6"/>
  <c r="Z73" i="6" s="1"/>
  <c r="AA73" i="6" s="1"/>
  <c r="AB73" i="6" s="1"/>
  <c r="T73" i="6"/>
  <c r="U73" i="6" s="1"/>
  <c r="V73" i="6" s="1"/>
  <c r="W73" i="6" s="1"/>
  <c r="O73" i="6"/>
  <c r="P73" i="6" s="1"/>
  <c r="Q73" i="6" s="1"/>
  <c r="R73" i="6" s="1"/>
  <c r="N73" i="6"/>
  <c r="AI72" i="6"/>
  <c r="Y72" i="6"/>
  <c r="Z72" i="6" s="1"/>
  <c r="AA72" i="6" s="1"/>
  <c r="T72" i="6"/>
  <c r="U72" i="6" s="1"/>
  <c r="V72" i="6" s="1"/>
  <c r="W72" i="6" s="1"/>
  <c r="O72" i="6"/>
  <c r="P72" i="6" s="1"/>
  <c r="N72" i="6"/>
  <c r="K72" i="6"/>
  <c r="AI70" i="6"/>
  <c r="Y70" i="6"/>
  <c r="Z70" i="6" s="1"/>
  <c r="AA70" i="6" s="1"/>
  <c r="M70" i="6" s="1"/>
  <c r="T70" i="6"/>
  <c r="U70" i="6" s="1"/>
  <c r="V70" i="6" s="1"/>
  <c r="W70" i="6" s="1"/>
  <c r="O70" i="6"/>
  <c r="P70" i="6" s="1"/>
  <c r="Q70" i="6" s="1"/>
  <c r="R70" i="6" s="1"/>
  <c r="N70" i="6"/>
  <c r="AI69" i="6"/>
  <c r="Y69" i="6"/>
  <c r="Z69" i="6" s="1"/>
  <c r="AA69" i="6" s="1"/>
  <c r="M69" i="6" s="1"/>
  <c r="T69" i="6"/>
  <c r="U69" i="6" s="1"/>
  <c r="V69" i="6" s="1"/>
  <c r="W69" i="6" s="1"/>
  <c r="O69" i="6"/>
  <c r="P69" i="6" s="1"/>
  <c r="N69" i="6"/>
  <c r="AI68" i="6"/>
  <c r="Y68" i="6"/>
  <c r="Z68" i="6" s="1"/>
  <c r="AA68" i="6" s="1"/>
  <c r="T68" i="6"/>
  <c r="U68" i="6" s="1"/>
  <c r="V68" i="6" s="1"/>
  <c r="W68" i="6" s="1"/>
  <c r="O68" i="6"/>
  <c r="P68" i="6" s="1"/>
  <c r="N68" i="6"/>
  <c r="AI67" i="6"/>
  <c r="Y67" i="6"/>
  <c r="Z67" i="6" s="1"/>
  <c r="AA67" i="6" s="1"/>
  <c r="T67" i="6"/>
  <c r="U67" i="6" s="1"/>
  <c r="V67" i="6" s="1"/>
  <c r="O67" i="6"/>
  <c r="P67" i="6" s="1"/>
  <c r="Q67" i="6" s="1"/>
  <c r="R67" i="6" s="1"/>
  <c r="N67" i="6"/>
  <c r="K67" i="6"/>
  <c r="AI66" i="6"/>
  <c r="Y66" i="6"/>
  <c r="Z66" i="6" s="1"/>
  <c r="AA66" i="6" s="1"/>
  <c r="T66" i="6"/>
  <c r="U66" i="6" s="1"/>
  <c r="V66" i="6" s="1"/>
  <c r="W66" i="6" s="1"/>
  <c r="O66" i="6"/>
  <c r="P66" i="6" s="1"/>
  <c r="N66" i="6"/>
  <c r="K66" i="6"/>
  <c r="AI65" i="6"/>
  <c r="Y65" i="6"/>
  <c r="Z65" i="6" s="1"/>
  <c r="AA65" i="6" s="1"/>
  <c r="T65" i="6"/>
  <c r="U65" i="6" s="1"/>
  <c r="V65" i="6" s="1"/>
  <c r="W65" i="6" s="1"/>
  <c r="O65" i="6"/>
  <c r="P65" i="6" s="1"/>
  <c r="N65" i="6"/>
  <c r="K65" i="6"/>
  <c r="AI64" i="6"/>
  <c r="Y64" i="6"/>
  <c r="Z64" i="6" s="1"/>
  <c r="AA64" i="6" s="1"/>
  <c r="AB64" i="6" s="1"/>
  <c r="T64" i="6"/>
  <c r="U64" i="6" s="1"/>
  <c r="V64" i="6" s="1"/>
  <c r="W64" i="6" s="1"/>
  <c r="O64" i="6"/>
  <c r="P64" i="6" s="1"/>
  <c r="N64" i="6"/>
  <c r="AI63" i="6"/>
  <c r="Y63" i="6"/>
  <c r="Z63" i="6" s="1"/>
  <c r="AA63" i="6" s="1"/>
  <c r="T63" i="6"/>
  <c r="U63" i="6" s="1"/>
  <c r="V63" i="6" s="1"/>
  <c r="W63" i="6" s="1"/>
  <c r="O63" i="6"/>
  <c r="P63" i="6" s="1"/>
  <c r="N63" i="6"/>
  <c r="K63" i="6"/>
  <c r="AI62" i="6"/>
  <c r="Y62" i="6"/>
  <c r="Z62" i="6" s="1"/>
  <c r="AA62" i="6" s="1"/>
  <c r="T62" i="6"/>
  <c r="U62" i="6" s="1"/>
  <c r="V62" i="6" s="1"/>
  <c r="W62" i="6" s="1"/>
  <c r="O62" i="6"/>
  <c r="P62" i="6" s="1"/>
  <c r="Q62" i="6" s="1"/>
  <c r="R62" i="6" s="1"/>
  <c r="N62" i="6"/>
  <c r="K62" i="6"/>
  <c r="AI61" i="6"/>
  <c r="Y61" i="6"/>
  <c r="Z61" i="6" s="1"/>
  <c r="AA61" i="6" s="1"/>
  <c r="T61" i="6"/>
  <c r="U61" i="6" s="1"/>
  <c r="V61" i="6" s="1"/>
  <c r="W61" i="6" s="1"/>
  <c r="O61" i="6"/>
  <c r="P61" i="6" s="1"/>
  <c r="Q61" i="6" s="1"/>
  <c r="R61" i="6" s="1"/>
  <c r="N61" i="6"/>
  <c r="K61" i="6"/>
  <c r="AI60" i="6"/>
  <c r="Y60" i="6"/>
  <c r="Z60" i="6" s="1"/>
  <c r="AA60" i="6" s="1"/>
  <c r="T60" i="6"/>
  <c r="U60" i="6" s="1"/>
  <c r="V60" i="6" s="1"/>
  <c r="W60" i="6" s="1"/>
  <c r="O60" i="6"/>
  <c r="P60" i="6" s="1"/>
  <c r="Q60" i="6" s="1"/>
  <c r="R60" i="6" s="1"/>
  <c r="N60" i="6"/>
  <c r="AI59" i="6"/>
  <c r="Y59" i="6"/>
  <c r="Z59" i="6" s="1"/>
  <c r="AA59" i="6" s="1"/>
  <c r="T59" i="6"/>
  <c r="U59" i="6" s="1"/>
  <c r="V59" i="6" s="1"/>
  <c r="W59" i="6" s="1"/>
  <c r="O59" i="6"/>
  <c r="P59" i="6" s="1"/>
  <c r="Q59" i="6" s="1"/>
  <c r="R59" i="6" s="1"/>
  <c r="N59" i="6"/>
  <c r="K59" i="6"/>
  <c r="AI58" i="6"/>
  <c r="Y58" i="6"/>
  <c r="Z58" i="6" s="1"/>
  <c r="AA58" i="6" s="1"/>
  <c r="T58" i="6"/>
  <c r="U58" i="6" s="1"/>
  <c r="V58" i="6" s="1"/>
  <c r="W58" i="6" s="1"/>
  <c r="O58" i="6"/>
  <c r="P58" i="6" s="1"/>
  <c r="N58" i="6"/>
  <c r="K58" i="6"/>
  <c r="AI57" i="6"/>
  <c r="Y57" i="6"/>
  <c r="Z57" i="6" s="1"/>
  <c r="AA57" i="6" s="1"/>
  <c r="T57" i="6"/>
  <c r="U57" i="6" s="1"/>
  <c r="V57" i="6" s="1"/>
  <c r="W57" i="6" s="1"/>
  <c r="O57" i="6"/>
  <c r="P57" i="6" s="1"/>
  <c r="N57" i="6"/>
  <c r="K57" i="6"/>
  <c r="AI56" i="6"/>
  <c r="Y56" i="6"/>
  <c r="Z56" i="6" s="1"/>
  <c r="AA56" i="6" s="1"/>
  <c r="AB56" i="6" s="1"/>
  <c r="T56" i="6"/>
  <c r="U56" i="6" s="1"/>
  <c r="V56" i="6" s="1"/>
  <c r="W56" i="6" s="1"/>
  <c r="O56" i="6"/>
  <c r="P56" i="6" s="1"/>
  <c r="Q56" i="6" s="1"/>
  <c r="R56" i="6" s="1"/>
  <c r="N56" i="6"/>
  <c r="AI55" i="6"/>
  <c r="Y55" i="6"/>
  <c r="Z55" i="6" s="1"/>
  <c r="AA55" i="6" s="1"/>
  <c r="AB55" i="6" s="1"/>
  <c r="T55" i="6"/>
  <c r="U55" i="6" s="1"/>
  <c r="V55" i="6" s="1"/>
  <c r="W55" i="6" s="1"/>
  <c r="O55" i="6"/>
  <c r="P55" i="6" s="1"/>
  <c r="N55" i="6"/>
  <c r="K55" i="6"/>
  <c r="AI54" i="6"/>
  <c r="Y54" i="6"/>
  <c r="Z54" i="6" s="1"/>
  <c r="AA54" i="6" s="1"/>
  <c r="AB54" i="6" s="1"/>
  <c r="T54" i="6"/>
  <c r="U54" i="6" s="1"/>
  <c r="V54" i="6" s="1"/>
  <c r="W54" i="6" s="1"/>
  <c r="O54" i="6"/>
  <c r="P54" i="6" s="1"/>
  <c r="N54" i="6"/>
  <c r="K54" i="6"/>
  <c r="AI53" i="6"/>
  <c r="Y53" i="6"/>
  <c r="Z53" i="6" s="1"/>
  <c r="AA53" i="6" s="1"/>
  <c r="AB53" i="6" s="1"/>
  <c r="T53" i="6"/>
  <c r="U53" i="6" s="1"/>
  <c r="V53" i="6" s="1"/>
  <c r="W53" i="6" s="1"/>
  <c r="O53" i="6"/>
  <c r="P53" i="6" s="1"/>
  <c r="N53" i="6"/>
  <c r="K53" i="6"/>
  <c r="AI52" i="6"/>
  <c r="Y52" i="6"/>
  <c r="Z52" i="6" s="1"/>
  <c r="AA52" i="6" s="1"/>
  <c r="T52" i="6"/>
  <c r="U52" i="6" s="1"/>
  <c r="V52" i="6" s="1"/>
  <c r="W52" i="6" s="1"/>
  <c r="O52" i="6"/>
  <c r="P52" i="6" s="1"/>
  <c r="N52" i="6"/>
  <c r="AI51" i="6"/>
  <c r="Y51" i="6"/>
  <c r="Z51" i="6" s="1"/>
  <c r="AA51" i="6" s="1"/>
  <c r="T51" i="6"/>
  <c r="U51" i="6" s="1"/>
  <c r="V51" i="6" s="1"/>
  <c r="W51" i="6" s="1"/>
  <c r="O51" i="6"/>
  <c r="P51" i="6" s="1"/>
  <c r="N51" i="6"/>
  <c r="K51" i="6"/>
  <c r="AI50" i="6"/>
  <c r="Y50" i="6"/>
  <c r="Z50" i="6" s="1"/>
  <c r="AA50" i="6" s="1"/>
  <c r="T50" i="6"/>
  <c r="U50" i="6" s="1"/>
  <c r="V50" i="6" s="1"/>
  <c r="W50" i="6" s="1"/>
  <c r="O50" i="6"/>
  <c r="P50" i="6" s="1"/>
  <c r="N50" i="6"/>
  <c r="K50" i="6"/>
  <c r="AI49" i="6"/>
  <c r="Y49" i="6"/>
  <c r="Z49" i="6" s="1"/>
  <c r="AA49" i="6" s="1"/>
  <c r="T49" i="6"/>
  <c r="U49" i="6" s="1"/>
  <c r="V49" i="6" s="1"/>
  <c r="W49" i="6" s="1"/>
  <c r="O49" i="6"/>
  <c r="P49" i="6" s="1"/>
  <c r="N49" i="6"/>
  <c r="K49" i="6"/>
  <c r="AI48" i="6"/>
  <c r="Y48" i="6"/>
  <c r="Z48" i="6" s="1"/>
  <c r="AA48" i="6" s="1"/>
  <c r="M48" i="6" s="1"/>
  <c r="T48" i="6"/>
  <c r="U48" i="6" s="1"/>
  <c r="V48" i="6" s="1"/>
  <c r="K48" i="6" s="1"/>
  <c r="O48" i="6"/>
  <c r="P48" i="6" s="1"/>
  <c r="Q48" i="6" s="1"/>
  <c r="R48" i="6" s="1"/>
  <c r="N48" i="6"/>
  <c r="AI47" i="6"/>
  <c r="Y47" i="6"/>
  <c r="Z47" i="6" s="1"/>
  <c r="AA47" i="6" s="1"/>
  <c r="M47" i="6" s="1"/>
  <c r="T47" i="6"/>
  <c r="U47" i="6" s="1"/>
  <c r="V47" i="6" s="1"/>
  <c r="W47" i="6" s="1"/>
  <c r="O47" i="6"/>
  <c r="P47" i="6" s="1"/>
  <c r="N47" i="6"/>
  <c r="K47" i="6"/>
  <c r="AI46" i="6"/>
  <c r="Y46" i="6"/>
  <c r="Z46" i="6" s="1"/>
  <c r="AA46" i="6" s="1"/>
  <c r="T46" i="6"/>
  <c r="U46" i="6" s="1"/>
  <c r="V46" i="6" s="1"/>
  <c r="W46" i="6" s="1"/>
  <c r="O46" i="6"/>
  <c r="P46" i="6" s="1"/>
  <c r="N46" i="6"/>
  <c r="K46" i="6"/>
  <c r="AI45" i="6"/>
  <c r="Y45" i="6"/>
  <c r="Z45" i="6" s="1"/>
  <c r="AA45" i="6" s="1"/>
  <c r="T45" i="6"/>
  <c r="U45" i="6" s="1"/>
  <c r="V45" i="6" s="1"/>
  <c r="W45" i="6" s="1"/>
  <c r="O45" i="6"/>
  <c r="P45" i="6" s="1"/>
  <c r="Q45" i="6" s="1"/>
  <c r="R45" i="6" s="1"/>
  <c r="N45" i="6"/>
  <c r="K45" i="6"/>
  <c r="AI44" i="6"/>
  <c r="Y44" i="6"/>
  <c r="Z44" i="6" s="1"/>
  <c r="AA44" i="6" s="1"/>
  <c r="T44" i="6"/>
  <c r="U44" i="6" s="1"/>
  <c r="V44" i="6" s="1"/>
  <c r="W44" i="6" s="1"/>
  <c r="O44" i="6"/>
  <c r="P44" i="6" s="1"/>
  <c r="Q44" i="6" s="1"/>
  <c r="R44" i="6" s="1"/>
  <c r="N44" i="6"/>
  <c r="AI43" i="6"/>
  <c r="Y43" i="6"/>
  <c r="Z43" i="6" s="1"/>
  <c r="AA43" i="6" s="1"/>
  <c r="T43" i="6"/>
  <c r="U43" i="6" s="1"/>
  <c r="V43" i="6" s="1"/>
  <c r="W43" i="6" s="1"/>
  <c r="O43" i="6"/>
  <c r="P43" i="6" s="1"/>
  <c r="N43" i="6"/>
  <c r="K43" i="6"/>
  <c r="AI42" i="6"/>
  <c r="Y42" i="6"/>
  <c r="Z42" i="6" s="1"/>
  <c r="AA42" i="6" s="1"/>
  <c r="T42" i="6"/>
  <c r="U42" i="6" s="1"/>
  <c r="V42" i="6" s="1"/>
  <c r="W42" i="6" s="1"/>
  <c r="O42" i="6"/>
  <c r="P42" i="6" s="1"/>
  <c r="N42" i="6"/>
  <c r="K42" i="6"/>
  <c r="AI41" i="6"/>
  <c r="Y41" i="6"/>
  <c r="Z41" i="6" s="1"/>
  <c r="AA41" i="6" s="1"/>
  <c r="T41" i="6"/>
  <c r="U41" i="6" s="1"/>
  <c r="V41" i="6" s="1"/>
  <c r="W41" i="6" s="1"/>
  <c r="O41" i="6"/>
  <c r="P41" i="6" s="1"/>
  <c r="N41" i="6"/>
  <c r="K41" i="6"/>
  <c r="AI40" i="6"/>
  <c r="Y40" i="6"/>
  <c r="Z40" i="6" s="1"/>
  <c r="AA40" i="6" s="1"/>
  <c r="AB40" i="6" s="1"/>
  <c r="T40" i="6"/>
  <c r="U40" i="6" s="1"/>
  <c r="V40" i="6" s="1"/>
  <c r="W40" i="6" s="1"/>
  <c r="O40" i="6"/>
  <c r="P40" i="6" s="1"/>
  <c r="Q40" i="6" s="1"/>
  <c r="R40" i="6" s="1"/>
  <c r="N40" i="6"/>
  <c r="AI39" i="6"/>
  <c r="Y39" i="6"/>
  <c r="Z39" i="6" s="1"/>
  <c r="AA39" i="6" s="1"/>
  <c r="T39" i="6"/>
  <c r="U39" i="6" s="1"/>
  <c r="V39" i="6" s="1"/>
  <c r="W39" i="6" s="1"/>
  <c r="O39" i="6"/>
  <c r="P39" i="6" s="1"/>
  <c r="N39" i="6"/>
  <c r="K39" i="6"/>
  <c r="AI38" i="6"/>
  <c r="Y38" i="6"/>
  <c r="Z38" i="6" s="1"/>
  <c r="AA38" i="6" s="1"/>
  <c r="AB38" i="6" s="1"/>
  <c r="T38" i="6"/>
  <c r="U38" i="6" s="1"/>
  <c r="V38" i="6" s="1"/>
  <c r="W38" i="6" s="1"/>
  <c r="O38" i="6"/>
  <c r="P38" i="6" s="1"/>
  <c r="N38" i="6"/>
  <c r="K38" i="6"/>
  <c r="AI37" i="6"/>
  <c r="Y37" i="6"/>
  <c r="Z37" i="6" s="1"/>
  <c r="AA37" i="6" s="1"/>
  <c r="AB37" i="6" s="1"/>
  <c r="T37" i="6"/>
  <c r="U37" i="6" s="1"/>
  <c r="V37" i="6" s="1"/>
  <c r="O37" i="6"/>
  <c r="P37" i="6" s="1"/>
  <c r="Q37" i="6" s="1"/>
  <c r="R37" i="6" s="1"/>
  <c r="N37" i="6"/>
  <c r="K37" i="6"/>
  <c r="AI36" i="6"/>
  <c r="Y36" i="6"/>
  <c r="Z36" i="6" s="1"/>
  <c r="AA36" i="6" s="1"/>
  <c r="T36" i="6"/>
  <c r="U36" i="6" s="1"/>
  <c r="V36" i="6" s="1"/>
  <c r="K36" i="6" s="1"/>
  <c r="O36" i="6"/>
  <c r="P36" i="6" s="1"/>
  <c r="Q36" i="6" s="1"/>
  <c r="R36" i="6" s="1"/>
  <c r="N36" i="6"/>
  <c r="AI35" i="6"/>
  <c r="Y35" i="6"/>
  <c r="Z35" i="6" s="1"/>
  <c r="AA35" i="6" s="1"/>
  <c r="M35" i="6" s="1"/>
  <c r="T35" i="6"/>
  <c r="U35" i="6" s="1"/>
  <c r="V35" i="6" s="1"/>
  <c r="W35" i="6" s="1"/>
  <c r="O35" i="6"/>
  <c r="P35" i="6" s="1"/>
  <c r="Q35" i="6" s="1"/>
  <c r="R35" i="6" s="1"/>
  <c r="N35" i="6"/>
  <c r="K35" i="6"/>
  <c r="AI34" i="6"/>
  <c r="Y34" i="6"/>
  <c r="Z34" i="6" s="1"/>
  <c r="AA34" i="6" s="1"/>
  <c r="T34" i="6"/>
  <c r="U34" i="6" s="1"/>
  <c r="V34" i="6" s="1"/>
  <c r="W34" i="6" s="1"/>
  <c r="O34" i="6"/>
  <c r="P34" i="6" s="1"/>
  <c r="N34" i="6"/>
  <c r="K34" i="6"/>
  <c r="AI33" i="6"/>
  <c r="Y33" i="6"/>
  <c r="Z33" i="6" s="1"/>
  <c r="AA33" i="6" s="1"/>
  <c r="M33" i="6" s="1"/>
  <c r="T33" i="6"/>
  <c r="U33" i="6" s="1"/>
  <c r="V33" i="6" s="1"/>
  <c r="W33" i="6" s="1"/>
  <c r="O33" i="6"/>
  <c r="P33" i="6" s="1"/>
  <c r="N33" i="6"/>
  <c r="K33" i="6"/>
  <c r="AI32" i="6"/>
  <c r="Y32" i="6"/>
  <c r="Z32" i="6" s="1"/>
  <c r="AA32" i="6" s="1"/>
  <c r="M32" i="6" s="1"/>
  <c r="T32" i="6"/>
  <c r="U32" i="6" s="1"/>
  <c r="V32" i="6" s="1"/>
  <c r="K32" i="6" s="1"/>
  <c r="O32" i="6"/>
  <c r="P32" i="6" s="1"/>
  <c r="Q32" i="6" s="1"/>
  <c r="R32" i="6" s="1"/>
  <c r="N32" i="6"/>
  <c r="AI31" i="6"/>
  <c r="Y31" i="6"/>
  <c r="Z31" i="6" s="1"/>
  <c r="AA31" i="6" s="1"/>
  <c r="AB31" i="6" s="1"/>
  <c r="T31" i="6"/>
  <c r="U31" i="6" s="1"/>
  <c r="V31" i="6" s="1"/>
  <c r="W31" i="6" s="1"/>
  <c r="O31" i="6"/>
  <c r="P31" i="6" s="1"/>
  <c r="N31" i="6"/>
  <c r="K31" i="6"/>
  <c r="AI30" i="6"/>
  <c r="Y30" i="6"/>
  <c r="Z30" i="6" s="1"/>
  <c r="AA30" i="6" s="1"/>
  <c r="T30" i="6"/>
  <c r="U30" i="6" s="1"/>
  <c r="V30" i="6" s="1"/>
  <c r="W30" i="6" s="1"/>
  <c r="O30" i="6"/>
  <c r="P30" i="6" s="1"/>
  <c r="N30" i="6"/>
  <c r="K30" i="6"/>
  <c r="AI29" i="6"/>
  <c r="Y29" i="6"/>
  <c r="Z29" i="6" s="1"/>
  <c r="AA29" i="6" s="1"/>
  <c r="T29" i="6"/>
  <c r="U29" i="6" s="1"/>
  <c r="V29" i="6" s="1"/>
  <c r="W29" i="6" s="1"/>
  <c r="O29" i="6"/>
  <c r="P29" i="6" s="1"/>
  <c r="N29" i="6"/>
  <c r="K29" i="6"/>
  <c r="AI28" i="6"/>
  <c r="Y28" i="6"/>
  <c r="Z28" i="6" s="1"/>
  <c r="AA28" i="6" s="1"/>
  <c r="T28" i="6"/>
  <c r="U28" i="6" s="1"/>
  <c r="V28" i="6" s="1"/>
  <c r="W28" i="6" s="1"/>
  <c r="O28" i="6"/>
  <c r="P28" i="6" s="1"/>
  <c r="Q28" i="6" s="1"/>
  <c r="R28" i="6" s="1"/>
  <c r="N28" i="6"/>
  <c r="AI27" i="6"/>
  <c r="Y27" i="6"/>
  <c r="Z27" i="6" s="1"/>
  <c r="AA27" i="6" s="1"/>
  <c r="T27" i="6"/>
  <c r="U27" i="6" s="1"/>
  <c r="V27" i="6" s="1"/>
  <c r="O27" i="6"/>
  <c r="P27" i="6" s="1"/>
  <c r="Q27" i="6" s="1"/>
  <c r="R27" i="6" s="1"/>
  <c r="N27" i="6"/>
  <c r="K27" i="6"/>
  <c r="AI26" i="6"/>
  <c r="Y26" i="6"/>
  <c r="Z26" i="6" s="1"/>
  <c r="AA26" i="6" s="1"/>
  <c r="T26" i="6"/>
  <c r="U26" i="6" s="1"/>
  <c r="V26" i="6" s="1"/>
  <c r="W26" i="6" s="1"/>
  <c r="O26" i="6"/>
  <c r="P26" i="6" s="1"/>
  <c r="N26" i="6"/>
  <c r="K26" i="6"/>
  <c r="AI25" i="6"/>
  <c r="Y25" i="6"/>
  <c r="Z25" i="6" s="1"/>
  <c r="AA25" i="6" s="1"/>
  <c r="M25" i="6" s="1"/>
  <c r="T25" i="6"/>
  <c r="U25" i="6" s="1"/>
  <c r="V25" i="6" s="1"/>
  <c r="W25" i="6" s="1"/>
  <c r="O25" i="6"/>
  <c r="P25" i="6" s="1"/>
  <c r="N25" i="6"/>
  <c r="K25" i="6"/>
  <c r="AI24" i="6"/>
  <c r="Y24" i="6"/>
  <c r="Z24" i="6" s="1"/>
  <c r="AA24" i="6" s="1"/>
  <c r="T24" i="6"/>
  <c r="U24" i="6" s="1"/>
  <c r="V24" i="6" s="1"/>
  <c r="W24" i="6" s="1"/>
  <c r="O24" i="6"/>
  <c r="P24" i="6" s="1"/>
  <c r="N24" i="6"/>
  <c r="AI23" i="6"/>
  <c r="Y23" i="6"/>
  <c r="Z23" i="6" s="1"/>
  <c r="AA23" i="6" s="1"/>
  <c r="T23" i="6"/>
  <c r="U23" i="6" s="1"/>
  <c r="V23" i="6" s="1"/>
  <c r="O23" i="6"/>
  <c r="P23" i="6" s="1"/>
  <c r="N23" i="6"/>
  <c r="K23" i="6"/>
  <c r="AI22" i="6"/>
  <c r="Y22" i="6"/>
  <c r="Z22" i="6" s="1"/>
  <c r="AA22" i="6" s="1"/>
  <c r="T22" i="6"/>
  <c r="U22" i="6" s="1"/>
  <c r="V22" i="6" s="1"/>
  <c r="W22" i="6" s="1"/>
  <c r="O22" i="6"/>
  <c r="P22" i="6" s="1"/>
  <c r="N22" i="6"/>
  <c r="K22" i="6"/>
  <c r="AI21" i="6"/>
  <c r="Y21" i="6"/>
  <c r="Z21" i="6" s="1"/>
  <c r="AA21" i="6" s="1"/>
  <c r="T21" i="6"/>
  <c r="U21" i="6" s="1"/>
  <c r="V21" i="6" s="1"/>
  <c r="O21" i="6"/>
  <c r="P21" i="6" s="1"/>
  <c r="Q21" i="6" s="1"/>
  <c r="R21" i="6" s="1"/>
  <c r="N21" i="6"/>
  <c r="K21" i="6"/>
  <c r="AI20" i="6"/>
  <c r="Y20" i="6"/>
  <c r="Z20" i="6" s="1"/>
  <c r="AA20" i="6" s="1"/>
  <c r="T20" i="6"/>
  <c r="U20" i="6" s="1"/>
  <c r="V20" i="6" s="1"/>
  <c r="K20" i="6" s="1"/>
  <c r="O20" i="6"/>
  <c r="P20" i="6" s="1"/>
  <c r="Q20" i="6" s="1"/>
  <c r="R20" i="6" s="1"/>
  <c r="N20" i="6"/>
  <c r="AI19" i="6"/>
  <c r="Y19" i="6"/>
  <c r="Z19" i="6" s="1"/>
  <c r="AA19" i="6" s="1"/>
  <c r="M19" i="6" s="1"/>
  <c r="T19" i="6"/>
  <c r="U19" i="6" s="1"/>
  <c r="V19" i="6" s="1"/>
  <c r="W19" i="6" s="1"/>
  <c r="O19" i="6"/>
  <c r="P19" i="6" s="1"/>
  <c r="Q19" i="6" s="1"/>
  <c r="R19" i="6" s="1"/>
  <c r="N19" i="6"/>
  <c r="K19" i="6"/>
  <c r="AI18" i="6"/>
  <c r="Y18" i="6"/>
  <c r="Z18" i="6" s="1"/>
  <c r="AA18" i="6" s="1"/>
  <c r="T18" i="6"/>
  <c r="U18" i="6" s="1"/>
  <c r="V18" i="6" s="1"/>
  <c r="W18" i="6" s="1"/>
  <c r="O18" i="6"/>
  <c r="P18" i="6" s="1"/>
  <c r="N18" i="6"/>
  <c r="K18" i="6"/>
  <c r="AI17" i="6"/>
  <c r="Y17" i="6"/>
  <c r="Z17" i="6" s="1"/>
  <c r="AA17" i="6" s="1"/>
  <c r="M17" i="6" s="1"/>
  <c r="T17" i="6"/>
  <c r="U17" i="6" s="1"/>
  <c r="V17" i="6" s="1"/>
  <c r="W17" i="6" s="1"/>
  <c r="O17" i="6"/>
  <c r="P17" i="6" s="1"/>
  <c r="Q17" i="6" s="1"/>
  <c r="R17" i="6" s="1"/>
  <c r="N17" i="6"/>
  <c r="K17" i="6"/>
  <c r="AI16" i="6"/>
  <c r="Y16" i="6"/>
  <c r="Z16" i="6" s="1"/>
  <c r="AA16" i="6" s="1"/>
  <c r="AB16" i="6" s="1"/>
  <c r="T16" i="6"/>
  <c r="U16" i="6" s="1"/>
  <c r="V16" i="6" s="1"/>
  <c r="W16" i="6" s="1"/>
  <c r="O16" i="6"/>
  <c r="P16" i="6" s="1"/>
  <c r="Q16" i="6" s="1"/>
  <c r="R16" i="6" s="1"/>
  <c r="N16" i="6"/>
  <c r="AI15" i="6"/>
  <c r="Y15" i="6"/>
  <c r="Z15" i="6" s="1"/>
  <c r="AA15" i="6" s="1"/>
  <c r="M15" i="6" s="1"/>
  <c r="T15" i="6"/>
  <c r="U15" i="6" s="1"/>
  <c r="V15" i="6" s="1"/>
  <c r="W15" i="6" s="1"/>
  <c r="O15" i="6"/>
  <c r="P15" i="6" s="1"/>
  <c r="N15" i="6"/>
  <c r="K15" i="6"/>
  <c r="E10" i="6"/>
  <c r="B10" i="6"/>
  <c r="B8" i="6"/>
  <c r="B7" i="6"/>
  <c r="B9" i="6" s="1"/>
  <c r="I120" i="6" l="1"/>
  <c r="I70" i="6"/>
  <c r="K123" i="6"/>
  <c r="K128" i="6"/>
  <c r="K132" i="6"/>
  <c r="K16" i="6"/>
  <c r="K24" i="6"/>
  <c r="K28" i="6"/>
  <c r="K40" i="6"/>
  <c r="K44" i="6"/>
  <c r="K52" i="6"/>
  <c r="K56" i="6"/>
  <c r="K60" i="6"/>
  <c r="K64" i="6"/>
  <c r="K68" i="6"/>
  <c r="K73" i="6"/>
  <c r="K77" i="6"/>
  <c r="K81" i="6"/>
  <c r="K86" i="6"/>
  <c r="K90" i="6"/>
  <c r="K95" i="6"/>
  <c r="K100" i="6"/>
  <c r="K104" i="6"/>
  <c r="K114" i="6"/>
  <c r="K118" i="6"/>
  <c r="K136" i="6"/>
  <c r="K141" i="6"/>
  <c r="K126" i="6"/>
  <c r="K131" i="6"/>
  <c r="K135" i="6"/>
  <c r="K139" i="6"/>
  <c r="I60" i="6"/>
  <c r="I19" i="6"/>
  <c r="I77" i="6"/>
  <c r="AD62" i="6"/>
  <c r="AE62" i="6" s="1"/>
  <c r="AF62" i="6" s="1"/>
  <c r="I62" i="6"/>
  <c r="I76" i="6"/>
  <c r="I20" i="6"/>
  <c r="I61" i="6"/>
  <c r="I59" i="6"/>
  <c r="I102" i="6"/>
  <c r="I106" i="6"/>
  <c r="I122" i="6"/>
  <c r="I116" i="6"/>
  <c r="I121" i="6"/>
  <c r="AD79" i="6"/>
  <c r="AE79" i="6" s="1"/>
  <c r="AF79" i="6" s="1"/>
  <c r="AD45" i="6"/>
  <c r="AE45" i="6" s="1"/>
  <c r="AF45" i="6" s="1"/>
  <c r="AD122" i="6"/>
  <c r="AE122" i="6" s="1"/>
  <c r="AF122" i="6" s="1"/>
  <c r="AD59" i="6"/>
  <c r="AE59" i="6" s="1"/>
  <c r="AF59" i="6" s="1"/>
  <c r="AD136" i="6"/>
  <c r="AE136" i="6" s="1"/>
  <c r="AF136" i="6" s="1"/>
  <c r="AD101" i="6"/>
  <c r="AE101" i="6" s="1"/>
  <c r="AF101" i="6" s="1"/>
  <c r="AD61" i="6"/>
  <c r="AE61" i="6" s="1"/>
  <c r="AF61" i="6" s="1"/>
  <c r="AD81" i="6"/>
  <c r="AE81" i="6" s="1"/>
  <c r="AF81" i="6" s="1"/>
  <c r="AD36" i="6"/>
  <c r="AE36" i="6" s="1"/>
  <c r="AF36" i="6" s="1"/>
  <c r="AD124" i="6"/>
  <c r="AE124" i="6" s="1"/>
  <c r="AF124" i="6" s="1"/>
  <c r="AD21" i="6"/>
  <c r="AE21" i="6" s="1"/>
  <c r="AF21" i="6" s="1"/>
  <c r="AD76" i="6"/>
  <c r="AE76" i="6" s="1"/>
  <c r="AF76" i="6" s="1"/>
  <c r="M16" i="6"/>
  <c r="AD28" i="6"/>
  <c r="AE28" i="6" s="1"/>
  <c r="AF28" i="6" s="1"/>
  <c r="I28" i="6"/>
  <c r="I17" i="6"/>
  <c r="I27" i="6"/>
  <c r="I37" i="6"/>
  <c r="AD44" i="6"/>
  <c r="AE44" i="6" s="1"/>
  <c r="AF44" i="6" s="1"/>
  <c r="AD67" i="6"/>
  <c r="AE67" i="6" s="1"/>
  <c r="AF67" i="6" s="1"/>
  <c r="AD73" i="6"/>
  <c r="AE73" i="6" s="1"/>
  <c r="AF73" i="6" s="1"/>
  <c r="AD109" i="6"/>
  <c r="AE109" i="6" s="1"/>
  <c r="AF109" i="6" s="1"/>
  <c r="AD20" i="6"/>
  <c r="AE20" i="6" s="1"/>
  <c r="AF20" i="6" s="1"/>
  <c r="I36" i="6"/>
  <c r="AD77" i="6"/>
  <c r="AE77" i="6" s="1"/>
  <c r="AF77" i="6" s="1"/>
  <c r="I79" i="6"/>
  <c r="I93" i="6"/>
  <c r="AD117" i="6"/>
  <c r="AE117" i="6" s="1"/>
  <c r="AF117" i="6" s="1"/>
  <c r="AD27" i="6"/>
  <c r="AE27" i="6" s="1"/>
  <c r="AF27" i="6" s="1"/>
  <c r="I35" i="6"/>
  <c r="I45" i="6"/>
  <c r="AG80" i="6"/>
  <c r="AH80" i="6" s="1"/>
  <c r="I88" i="6"/>
  <c r="I124" i="6"/>
  <c r="I138" i="6"/>
  <c r="AD106" i="6"/>
  <c r="AE106" i="6" s="1"/>
  <c r="AF106" i="6" s="1"/>
  <c r="I21" i="6"/>
  <c r="I44" i="6"/>
  <c r="AD60" i="6"/>
  <c r="AE60" i="6" s="1"/>
  <c r="AF60" i="6" s="1"/>
  <c r="I67" i="6"/>
  <c r="AD70" i="6"/>
  <c r="AE70" i="6" s="1"/>
  <c r="AF70" i="6" s="1"/>
  <c r="AD116" i="6"/>
  <c r="AE116" i="6" s="1"/>
  <c r="AF116" i="6" s="1"/>
  <c r="I133" i="6"/>
  <c r="AD37" i="6"/>
  <c r="AE37" i="6" s="1"/>
  <c r="AF37" i="6" s="1"/>
  <c r="W23" i="6"/>
  <c r="AD56" i="6"/>
  <c r="AE56" i="6" s="1"/>
  <c r="AF56" i="6" s="1"/>
  <c r="AD93" i="6"/>
  <c r="AE93" i="6" s="1"/>
  <c r="AF93" i="6" s="1"/>
  <c r="AD133" i="6"/>
  <c r="AE133" i="6" s="1"/>
  <c r="AF133" i="6" s="1"/>
  <c r="AD19" i="6"/>
  <c r="AE19" i="6" s="1"/>
  <c r="AF19" i="6" s="1"/>
  <c r="AD48" i="6"/>
  <c r="AE48" i="6" s="1"/>
  <c r="AF48" i="6" s="1"/>
  <c r="AD88" i="6"/>
  <c r="AE88" i="6" s="1"/>
  <c r="AF88" i="6" s="1"/>
  <c r="AD121" i="6"/>
  <c r="AE121" i="6" s="1"/>
  <c r="AF121" i="6" s="1"/>
  <c r="AD119" i="6"/>
  <c r="AE119" i="6" s="1"/>
  <c r="AF119" i="6" s="1"/>
  <c r="AD32" i="6"/>
  <c r="AE32" i="6" s="1"/>
  <c r="AF32" i="6" s="1"/>
  <c r="AD102" i="6"/>
  <c r="AE102" i="6" s="1"/>
  <c r="AF102" i="6" s="1"/>
  <c r="AD128" i="6"/>
  <c r="AE128" i="6" s="1"/>
  <c r="AF128" i="6" s="1"/>
  <c r="I101" i="6"/>
  <c r="I119" i="6"/>
  <c r="I128" i="6"/>
  <c r="I136" i="6"/>
  <c r="AD17" i="6"/>
  <c r="AE17" i="6" s="1"/>
  <c r="AF17" i="6" s="1"/>
  <c r="I32" i="6"/>
  <c r="I40" i="6"/>
  <c r="I48" i="6"/>
  <c r="I56" i="6"/>
  <c r="I73" i="6"/>
  <c r="I81" i="6"/>
  <c r="I109" i="6"/>
  <c r="AD35" i="6"/>
  <c r="AE35" i="6" s="1"/>
  <c r="AF35" i="6" s="1"/>
  <c r="AD40" i="6"/>
  <c r="AE40" i="6" s="1"/>
  <c r="AF40" i="6" s="1"/>
  <c r="AD120" i="6"/>
  <c r="AE120" i="6" s="1"/>
  <c r="AF120" i="6" s="1"/>
  <c r="AD138" i="6"/>
  <c r="AE138" i="6" s="1"/>
  <c r="AF138" i="6" s="1"/>
  <c r="I16" i="6"/>
  <c r="I117" i="6"/>
  <c r="AD16" i="6"/>
  <c r="AE16" i="6" s="1"/>
  <c r="AF16" i="6" s="1"/>
  <c r="AG88" i="6"/>
  <c r="AH88" i="6" s="1"/>
  <c r="AG18" i="6"/>
  <c r="AH18" i="6" s="1"/>
  <c r="M121" i="6"/>
  <c r="AB79" i="6"/>
  <c r="M79" i="6"/>
  <c r="M88" i="6"/>
  <c r="AG109" i="6"/>
  <c r="AH109" i="6" s="1"/>
  <c r="AG76" i="6"/>
  <c r="AH76" i="6" s="1"/>
  <c r="AB133" i="6"/>
  <c r="M133" i="6"/>
  <c r="AB43" i="6"/>
  <c r="M43" i="6"/>
  <c r="M62" i="6"/>
  <c r="AB62" i="6"/>
  <c r="M67" i="6"/>
  <c r="AB67" i="6"/>
  <c r="M81" i="6"/>
  <c r="M76" i="6"/>
  <c r="AB58" i="6"/>
  <c r="M58" i="6"/>
  <c r="AB110" i="6"/>
  <c r="M110" i="6"/>
  <c r="Q43" i="6"/>
  <c r="AD43" i="6" s="1"/>
  <c r="AE43" i="6" s="1"/>
  <c r="AF43" i="6" s="1"/>
  <c r="AG43" i="6"/>
  <c r="AH43" i="6" s="1"/>
  <c r="M101" i="6"/>
  <c r="AB59" i="6"/>
  <c r="M59" i="6"/>
  <c r="AB116" i="6"/>
  <c r="M116" i="6"/>
  <c r="AG119" i="6"/>
  <c r="AH119" i="6" s="1"/>
  <c r="AB27" i="6"/>
  <c r="M27" i="6"/>
  <c r="AB47" i="6"/>
  <c r="AB136" i="6"/>
  <c r="M136" i="6"/>
  <c r="AB21" i="6"/>
  <c r="M21" i="6"/>
  <c r="AG82" i="6"/>
  <c r="AH82" i="6" s="1"/>
  <c r="M119" i="6"/>
  <c r="Q82" i="6"/>
  <c r="AD82" i="6" s="1"/>
  <c r="AE82" i="6" s="1"/>
  <c r="AF82" i="6" s="1"/>
  <c r="Q97" i="6"/>
  <c r="AD97" i="6" s="1"/>
  <c r="AE97" i="6" s="1"/>
  <c r="AF97" i="6" s="1"/>
  <c r="AG97" i="6"/>
  <c r="AH97" i="6" s="1"/>
  <c r="AG81" i="6"/>
  <c r="AH81" i="6" s="1"/>
  <c r="Q108" i="6"/>
  <c r="AD108" i="6" s="1"/>
  <c r="AE108" i="6" s="1"/>
  <c r="AF108" i="6" s="1"/>
  <c r="AG108" i="6"/>
  <c r="AH108" i="6" s="1"/>
  <c r="AG58" i="6"/>
  <c r="AH58" i="6" s="1"/>
  <c r="AG117" i="6"/>
  <c r="AH117" i="6" s="1"/>
  <c r="AG21" i="6"/>
  <c r="AH21" i="6" s="1"/>
  <c r="AG67" i="6"/>
  <c r="AH67" i="6" s="1"/>
  <c r="M22" i="6"/>
  <c r="AB22" i="6"/>
  <c r="M57" i="6"/>
  <c r="AB57" i="6"/>
  <c r="M114" i="6"/>
  <c r="AB114" i="6"/>
  <c r="Q34" i="6"/>
  <c r="AG34" i="6"/>
  <c r="AH34" i="6" s="1"/>
  <c r="AB50" i="6"/>
  <c r="M50" i="6"/>
  <c r="M68" i="6"/>
  <c r="AB68" i="6"/>
  <c r="W121" i="6"/>
  <c r="AG121" i="6"/>
  <c r="AH121" i="6" s="1"/>
  <c r="AG25" i="6"/>
  <c r="AH25" i="6" s="1"/>
  <c r="Q25" i="6"/>
  <c r="AD25" i="6" s="1"/>
  <c r="AE25" i="6" s="1"/>
  <c r="AF25" i="6" s="1"/>
  <c r="M65" i="6"/>
  <c r="AB65" i="6"/>
  <c r="AG37" i="6"/>
  <c r="AH37" i="6" s="1"/>
  <c r="W37" i="6"/>
  <c r="M24" i="6"/>
  <c r="AB24" i="6"/>
  <c r="M41" i="6"/>
  <c r="AB41" i="6"/>
  <c r="M23" i="6"/>
  <c r="AB23" i="6"/>
  <c r="W27" i="6"/>
  <c r="AG27" i="6"/>
  <c r="AH27" i="6" s="1"/>
  <c r="AG20" i="6"/>
  <c r="AH20" i="6" s="1"/>
  <c r="W20" i="6"/>
  <c r="M63" i="6"/>
  <c r="AB63" i="6"/>
  <c r="AB92" i="6"/>
  <c r="M92" i="6"/>
  <c r="Q126" i="6"/>
  <c r="AD126" i="6" s="1"/>
  <c r="AE126" i="6" s="1"/>
  <c r="AF126" i="6" s="1"/>
  <c r="AG126" i="6"/>
  <c r="AH126" i="6" s="1"/>
  <c r="W116" i="6"/>
  <c r="AG116" i="6"/>
  <c r="AH116" i="6" s="1"/>
  <c r="M38" i="6"/>
  <c r="M53" i="6"/>
  <c r="M129" i="6"/>
  <c r="AB129" i="6"/>
  <c r="AG33" i="6"/>
  <c r="AH33" i="6" s="1"/>
  <c r="Q33" i="6"/>
  <c r="AD33" i="6" s="1"/>
  <c r="AE33" i="6" s="1"/>
  <c r="AF33" i="6" s="1"/>
  <c r="AB42" i="6"/>
  <c r="M42" i="6"/>
  <c r="M77" i="6"/>
  <c r="AB132" i="6"/>
  <c r="M132" i="6"/>
  <c r="AB20" i="6"/>
  <c r="M20" i="6"/>
  <c r="AG36" i="6"/>
  <c r="AH36" i="6" s="1"/>
  <c r="W36" i="6"/>
  <c r="AG44" i="6"/>
  <c r="AH44" i="6" s="1"/>
  <c r="AG63" i="6"/>
  <c r="AH63" i="6" s="1"/>
  <c r="AB75" i="6"/>
  <c r="M75" i="6"/>
  <c r="W79" i="6"/>
  <c r="AG79" i="6"/>
  <c r="AH79" i="6" s="1"/>
  <c r="AG83" i="6"/>
  <c r="AH83" i="6" s="1"/>
  <c r="Q83" i="6"/>
  <c r="M95" i="6"/>
  <c r="AB95" i="6"/>
  <c r="AG105" i="6"/>
  <c r="AH105" i="6" s="1"/>
  <c r="AG115" i="6"/>
  <c r="AH115" i="6" s="1"/>
  <c r="Q115" i="6"/>
  <c r="AG133" i="6"/>
  <c r="AH133" i="6" s="1"/>
  <c r="W133" i="6"/>
  <c r="AG134" i="6"/>
  <c r="AH134" i="6" s="1"/>
  <c r="Q134" i="6"/>
  <c r="AD134" i="6" s="1"/>
  <c r="AE134" i="6" s="1"/>
  <c r="AF134" i="6" s="1"/>
  <c r="Q135" i="6"/>
  <c r="AD135" i="6" s="1"/>
  <c r="AE135" i="6" s="1"/>
  <c r="AF135" i="6" s="1"/>
  <c r="AG135" i="6"/>
  <c r="AH135" i="6" s="1"/>
  <c r="M139" i="6"/>
  <c r="AB139" i="6"/>
  <c r="AG28" i="6"/>
  <c r="AH28" i="6" s="1"/>
  <c r="AB32" i="6"/>
  <c r="AB35" i="6"/>
  <c r="AB36" i="6"/>
  <c r="M36" i="6"/>
  <c r="AG38" i="6"/>
  <c r="AH38" i="6" s="1"/>
  <c r="AG39" i="6"/>
  <c r="AH39" i="6" s="1"/>
  <c r="Q39" i="6"/>
  <c r="AD39" i="6" s="1"/>
  <c r="AE39" i="6" s="1"/>
  <c r="AF39" i="6" s="1"/>
  <c r="M40" i="6"/>
  <c r="AB45" i="6"/>
  <c r="M45" i="6"/>
  <c r="AG60" i="6"/>
  <c r="AH60" i="6" s="1"/>
  <c r="Q63" i="6"/>
  <c r="AD63" i="6" s="1"/>
  <c r="AE63" i="6" s="1"/>
  <c r="AF63" i="6" s="1"/>
  <c r="AG87" i="6"/>
  <c r="AH87" i="6" s="1"/>
  <c r="Q87" i="6"/>
  <c r="W88" i="6"/>
  <c r="AG89" i="6"/>
  <c r="AH89" i="6" s="1"/>
  <c r="Q89" i="6"/>
  <c r="AB96" i="6"/>
  <c r="M96" i="6"/>
  <c r="AG100" i="6"/>
  <c r="AH100" i="6" s="1"/>
  <c r="M108" i="6"/>
  <c r="AB108" i="6"/>
  <c r="W109" i="6"/>
  <c r="AB118" i="6"/>
  <c r="M118" i="6"/>
  <c r="AG49" i="6"/>
  <c r="AH49" i="6" s="1"/>
  <c r="AB61" i="6"/>
  <c r="M61" i="6"/>
  <c r="AB83" i="6"/>
  <c r="M83" i="6"/>
  <c r="AB115" i="6"/>
  <c r="M115" i="6"/>
  <c r="AG24" i="6"/>
  <c r="AH24" i="6" s="1"/>
  <c r="Q24" i="6"/>
  <c r="AB25" i="6"/>
  <c r="M28" i="6"/>
  <c r="AB28" i="6"/>
  <c r="W48" i="6"/>
  <c r="AG48" i="6"/>
  <c r="AH48" i="6" s="1"/>
  <c r="M60" i="6"/>
  <c r="AB60" i="6"/>
  <c r="AG66" i="6"/>
  <c r="AH66" i="6" s="1"/>
  <c r="Q66" i="6"/>
  <c r="AD66" i="6" s="1"/>
  <c r="AE66" i="6" s="1"/>
  <c r="AF66" i="6" s="1"/>
  <c r="AG106" i="6"/>
  <c r="AH106" i="6" s="1"/>
  <c r="AG141" i="6"/>
  <c r="AH141" i="6" s="1"/>
  <c r="Q141" i="6"/>
  <c r="AD141" i="6" s="1"/>
  <c r="AE141" i="6" s="1"/>
  <c r="AF141" i="6" s="1"/>
  <c r="AB15" i="6"/>
  <c r="AB30" i="6"/>
  <c r="M30" i="6"/>
  <c r="AB91" i="6"/>
  <c r="M91" i="6"/>
  <c r="AB19" i="6"/>
  <c r="W32" i="6"/>
  <c r="AG32" i="6"/>
  <c r="AH32" i="6" s="1"/>
  <c r="M49" i="6"/>
  <c r="AB49" i="6"/>
  <c r="Q18" i="6"/>
  <c r="W21" i="6"/>
  <c r="AG47" i="6"/>
  <c r="AH47" i="6" s="1"/>
  <c r="Q47" i="6"/>
  <c r="AD47" i="6" s="1"/>
  <c r="AE47" i="6" s="1"/>
  <c r="AF47" i="6" s="1"/>
  <c r="AG15" i="6"/>
  <c r="AH15" i="6" s="1"/>
  <c r="Q15" i="6"/>
  <c r="AD15" i="6" s="1"/>
  <c r="AE15" i="6" s="1"/>
  <c r="AF15" i="6" s="1"/>
  <c r="AB18" i="6"/>
  <c r="M18" i="6"/>
  <c r="AB46" i="6"/>
  <c r="M46" i="6"/>
  <c r="AB51" i="6"/>
  <c r="M51" i="6"/>
  <c r="AB52" i="6"/>
  <c r="M52" i="6"/>
  <c r="M55" i="6"/>
  <c r="AG59" i="6"/>
  <c r="AH59" i="6" s="1"/>
  <c r="AG62" i="6"/>
  <c r="AH62" i="6" s="1"/>
  <c r="AB66" i="6"/>
  <c r="M66" i="6"/>
  <c r="Q74" i="6"/>
  <c r="AD74" i="6" s="1"/>
  <c r="AE74" i="6" s="1"/>
  <c r="AF74" i="6" s="1"/>
  <c r="AG74" i="6"/>
  <c r="AH74" i="6" s="1"/>
  <c r="Q98" i="6"/>
  <c r="AG98" i="6"/>
  <c r="AH98" i="6" s="1"/>
  <c r="AG101" i="6"/>
  <c r="AH101" i="6" s="1"/>
  <c r="AB109" i="6"/>
  <c r="M109" i="6"/>
  <c r="AB112" i="6"/>
  <c r="M112" i="6"/>
  <c r="W122" i="6"/>
  <c r="AG122" i="6"/>
  <c r="AH122" i="6" s="1"/>
  <c r="AB124" i="6"/>
  <c r="M124" i="6"/>
  <c r="M125" i="6"/>
  <c r="AB125" i="6"/>
  <c r="AG129" i="6"/>
  <c r="AH129" i="6" s="1"/>
  <c r="Q129" i="6"/>
  <c r="AD129" i="6" s="1"/>
  <c r="AE129" i="6" s="1"/>
  <c r="AF129" i="6" s="1"/>
  <c r="M137" i="6"/>
  <c r="AB141" i="6"/>
  <c r="M141" i="6"/>
  <c r="M142" i="6"/>
  <c r="AB142" i="6"/>
  <c r="M143" i="6"/>
  <c r="AB143" i="6"/>
  <c r="AG50" i="6"/>
  <c r="AH50" i="6" s="1"/>
  <c r="Q50" i="6"/>
  <c r="M86" i="6"/>
  <c r="AB86" i="6"/>
  <c r="M98" i="6"/>
  <c r="AB98" i="6"/>
  <c r="AB26" i="6"/>
  <c r="M26" i="6"/>
  <c r="M29" i="6"/>
  <c r="AB29" i="6"/>
  <c r="M39" i="6"/>
  <c r="AB39" i="6"/>
  <c r="AG42" i="6"/>
  <c r="AH42" i="6" s="1"/>
  <c r="Q42" i="6"/>
  <c r="AG61" i="6"/>
  <c r="AH61" i="6" s="1"/>
  <c r="Q64" i="6"/>
  <c r="AD64" i="6" s="1"/>
  <c r="AE64" i="6" s="1"/>
  <c r="AF64" i="6" s="1"/>
  <c r="AG64" i="6"/>
  <c r="AH64" i="6" s="1"/>
  <c r="AG65" i="6"/>
  <c r="AH65" i="6" s="1"/>
  <c r="Q65" i="6"/>
  <c r="AG68" i="6"/>
  <c r="AH68" i="6" s="1"/>
  <c r="Q68" i="6"/>
  <c r="AB72" i="6"/>
  <c r="M72" i="6"/>
  <c r="AG112" i="6"/>
  <c r="AH112" i="6" s="1"/>
  <c r="Q112" i="6"/>
  <c r="AD112" i="6" s="1"/>
  <c r="AE112" i="6" s="1"/>
  <c r="AF112" i="6" s="1"/>
  <c r="Q46" i="6"/>
  <c r="AG46" i="6"/>
  <c r="AH46" i="6" s="1"/>
  <c r="Q69" i="6"/>
  <c r="I69" i="6" s="1"/>
  <c r="AG69" i="6"/>
  <c r="AH69" i="6" s="1"/>
  <c r="AB123" i="6"/>
  <c r="M123" i="6"/>
  <c r="M131" i="6"/>
  <c r="AB131" i="6"/>
  <c r="AB17" i="6"/>
  <c r="M44" i="6"/>
  <c r="AB44" i="6"/>
  <c r="W124" i="6"/>
  <c r="AG124" i="6"/>
  <c r="AH124" i="6" s="1"/>
  <c r="AG17" i="6"/>
  <c r="AH17" i="6" s="1"/>
  <c r="AG22" i="6"/>
  <c r="AH22" i="6" s="1"/>
  <c r="Q22" i="6"/>
  <c r="Q58" i="6"/>
  <c r="AD58" i="6" s="1"/>
  <c r="AE58" i="6" s="1"/>
  <c r="AF58" i="6" s="1"/>
  <c r="AB69" i="6"/>
  <c r="AB74" i="6"/>
  <c r="AG77" i="6"/>
  <c r="AH77" i="6" s="1"/>
  <c r="AG138" i="6"/>
  <c r="AH138" i="6" s="1"/>
  <c r="AG23" i="6"/>
  <c r="AH23" i="6" s="1"/>
  <c r="Q23" i="6"/>
  <c r="AD23" i="6" s="1"/>
  <c r="AE23" i="6" s="1"/>
  <c r="AF23" i="6" s="1"/>
  <c r="Q29" i="6"/>
  <c r="AG29" i="6"/>
  <c r="AH29" i="6" s="1"/>
  <c r="AG30" i="6"/>
  <c r="AH30" i="6" s="1"/>
  <c r="Q30" i="6"/>
  <c r="M31" i="6"/>
  <c r="AG16" i="6"/>
  <c r="AH16" i="6" s="1"/>
  <c r="AB33" i="6"/>
  <c r="AB34" i="6"/>
  <c r="M34" i="6"/>
  <c r="AG35" i="6"/>
  <c r="AH35" i="6" s="1"/>
  <c r="AG41" i="6"/>
  <c r="AH41" i="6" s="1"/>
  <c r="Q41" i="6"/>
  <c r="AB70" i="6"/>
  <c r="M89" i="6"/>
  <c r="AB89" i="6"/>
  <c r="M104" i="6"/>
  <c r="M105" i="6"/>
  <c r="AB120" i="6"/>
  <c r="M122" i="6"/>
  <c r="AB122" i="6"/>
  <c r="Q130" i="6"/>
  <c r="AD130" i="6" s="1"/>
  <c r="AE130" i="6" s="1"/>
  <c r="AF130" i="6" s="1"/>
  <c r="AG130" i="6"/>
  <c r="AH130" i="6" s="1"/>
  <c r="M134" i="6"/>
  <c r="AB134" i="6"/>
  <c r="M37" i="6"/>
  <c r="AG51" i="6"/>
  <c r="AH51" i="6" s="1"/>
  <c r="Q53" i="6"/>
  <c r="AD53" i="6" s="1"/>
  <c r="AE53" i="6" s="1"/>
  <c r="AF53" i="6" s="1"/>
  <c r="AG53" i="6"/>
  <c r="AH53" i="6" s="1"/>
  <c r="Q90" i="6"/>
  <c r="AG90" i="6"/>
  <c r="AH90" i="6" s="1"/>
  <c r="AG143" i="6"/>
  <c r="AH143" i="6" s="1"/>
  <c r="Q143" i="6"/>
  <c r="AD143" i="6" s="1"/>
  <c r="AE143" i="6" s="1"/>
  <c r="AF143" i="6" s="1"/>
  <c r="AG31" i="6"/>
  <c r="AH31" i="6" s="1"/>
  <c r="Q31" i="6"/>
  <c r="Q51" i="6"/>
  <c r="AD51" i="6" s="1"/>
  <c r="AE51" i="6" s="1"/>
  <c r="AF51" i="6" s="1"/>
  <c r="AG55" i="6"/>
  <c r="AH55" i="6" s="1"/>
  <c r="W67" i="6"/>
  <c r="Q113" i="6"/>
  <c r="AD113" i="6" s="1"/>
  <c r="AE113" i="6" s="1"/>
  <c r="AF113" i="6" s="1"/>
  <c r="AG113" i="6"/>
  <c r="AH113" i="6" s="1"/>
  <c r="AB128" i="6"/>
  <c r="Q131" i="6"/>
  <c r="AG131" i="6"/>
  <c r="AH131" i="6" s="1"/>
  <c r="Q38" i="6"/>
  <c r="AG40" i="6"/>
  <c r="AH40" i="6" s="1"/>
  <c r="AG96" i="6"/>
  <c r="AH96" i="6" s="1"/>
  <c r="M73" i="6"/>
  <c r="Q86" i="6"/>
  <c r="AG86" i="6"/>
  <c r="AH86" i="6" s="1"/>
  <c r="AG45" i="6"/>
  <c r="AH45" i="6" s="1"/>
  <c r="Q49" i="6"/>
  <c r="AD49" i="6" s="1"/>
  <c r="AE49" i="6" s="1"/>
  <c r="AF49" i="6" s="1"/>
  <c r="M64" i="6"/>
  <c r="AB82" i="6"/>
  <c r="M87" i="6"/>
  <c r="M93" i="6"/>
  <c r="AG103" i="6"/>
  <c r="AH103" i="6" s="1"/>
  <c r="AG125" i="6"/>
  <c r="AH125" i="6" s="1"/>
  <c r="Q125" i="6"/>
  <c r="AG132" i="6"/>
  <c r="AH132" i="6" s="1"/>
  <c r="Q132" i="6"/>
  <c r="AB135" i="6"/>
  <c r="M135" i="6"/>
  <c r="Q139" i="6"/>
  <c r="AG139" i="6"/>
  <c r="AH139" i="6" s="1"/>
  <c r="AG142" i="6"/>
  <c r="AH142" i="6" s="1"/>
  <c r="Q84" i="6"/>
  <c r="AD84" i="6" s="1"/>
  <c r="AE84" i="6" s="1"/>
  <c r="AF84" i="6" s="1"/>
  <c r="AG84" i="6"/>
  <c r="AH84" i="6" s="1"/>
  <c r="AG92" i="6"/>
  <c r="AH92" i="6" s="1"/>
  <c r="M103" i="6"/>
  <c r="Q92" i="6"/>
  <c r="AD92" i="6" s="1"/>
  <c r="AE92" i="6" s="1"/>
  <c r="AF92" i="6" s="1"/>
  <c r="AG110" i="6"/>
  <c r="AH110" i="6" s="1"/>
  <c r="Q110" i="6"/>
  <c r="AD110" i="6" s="1"/>
  <c r="AE110" i="6" s="1"/>
  <c r="AF110" i="6" s="1"/>
  <c r="M54" i="6"/>
  <c r="Q55" i="6"/>
  <c r="AG57" i="6"/>
  <c r="AH57" i="6" s="1"/>
  <c r="Q57" i="6"/>
  <c r="AG72" i="6"/>
  <c r="AH72" i="6" s="1"/>
  <c r="Q72" i="6"/>
  <c r="AB126" i="6"/>
  <c r="M126" i="6"/>
  <c r="AG128" i="6"/>
  <c r="AH128" i="6" s="1"/>
  <c r="AB48" i="6"/>
  <c r="M78" i="6"/>
  <c r="Q96" i="6"/>
  <c r="AD96" i="6" s="1"/>
  <c r="AE96" i="6" s="1"/>
  <c r="AF96" i="6" s="1"/>
  <c r="AG114" i="6"/>
  <c r="AH114" i="6" s="1"/>
  <c r="Q114" i="6"/>
  <c r="AG19" i="6"/>
  <c r="AH19" i="6" s="1"/>
  <c r="AG26" i="6"/>
  <c r="AH26" i="6" s="1"/>
  <c r="Q26" i="6"/>
  <c r="AD26" i="6" s="1"/>
  <c r="AE26" i="6" s="1"/>
  <c r="AF26" i="6" s="1"/>
  <c r="AG52" i="6"/>
  <c r="AH52" i="6" s="1"/>
  <c r="Q52" i="6"/>
  <c r="AD52" i="6" s="1"/>
  <c r="AE52" i="6" s="1"/>
  <c r="AF52" i="6" s="1"/>
  <c r="AG54" i="6"/>
  <c r="AH54" i="6" s="1"/>
  <c r="AG70" i="6"/>
  <c r="AH70" i="6" s="1"/>
  <c r="AG75" i="6"/>
  <c r="AH75" i="6" s="1"/>
  <c r="Q75" i="6"/>
  <c r="AD75" i="6" s="1"/>
  <c r="AE75" i="6" s="1"/>
  <c r="AF75" i="6" s="1"/>
  <c r="Q78" i="6"/>
  <c r="AD78" i="6" s="1"/>
  <c r="AE78" i="6" s="1"/>
  <c r="AF78" i="6" s="1"/>
  <c r="AG78" i="6"/>
  <c r="AH78" i="6" s="1"/>
  <c r="AB90" i="6"/>
  <c r="M90" i="6"/>
  <c r="AB97" i="6"/>
  <c r="AG102" i="6"/>
  <c r="AH102" i="6" s="1"/>
  <c r="AD104" i="6"/>
  <c r="AE104" i="6" s="1"/>
  <c r="AF104" i="6" s="1"/>
  <c r="AG104" i="6"/>
  <c r="AH104" i="6" s="1"/>
  <c r="M117" i="6"/>
  <c r="AB117" i="6"/>
  <c r="AG120" i="6"/>
  <c r="AH120" i="6" s="1"/>
  <c r="Q142" i="6"/>
  <c r="M56" i="6"/>
  <c r="AG73" i="6"/>
  <c r="AH73" i="6" s="1"/>
  <c r="AG123" i="6"/>
  <c r="AH123" i="6" s="1"/>
  <c r="AG137" i="6"/>
  <c r="AH137" i="6" s="1"/>
  <c r="Q137" i="6"/>
  <c r="Q54" i="6"/>
  <c r="M84" i="6"/>
  <c r="AG91" i="6"/>
  <c r="AH91" i="6" s="1"/>
  <c r="Q91" i="6"/>
  <c r="AD91" i="6" s="1"/>
  <c r="AE91" i="6" s="1"/>
  <c r="AF91" i="6" s="1"/>
  <c r="AG95" i="6"/>
  <c r="AH95" i="6" s="1"/>
  <c r="Q95" i="6"/>
  <c r="M100" i="6"/>
  <c r="M113" i="6"/>
  <c r="Q118" i="6"/>
  <c r="AD118" i="6" s="1"/>
  <c r="AE118" i="6" s="1"/>
  <c r="AF118" i="6" s="1"/>
  <c r="AG118" i="6"/>
  <c r="AH118" i="6" s="1"/>
  <c r="Q123" i="6"/>
  <c r="AD123" i="6" s="1"/>
  <c r="AE123" i="6" s="1"/>
  <c r="AF123" i="6" s="1"/>
  <c r="AB130" i="6"/>
  <c r="AG56" i="6"/>
  <c r="AH56" i="6" s="1"/>
  <c r="AG136" i="6"/>
  <c r="AH136" i="6" s="1"/>
  <c r="M138" i="6"/>
  <c r="AG93" i="6"/>
  <c r="AH93" i="6" s="1"/>
  <c r="R30" i="6" l="1"/>
  <c r="I30" i="6"/>
  <c r="AD105" i="6"/>
  <c r="AE105" i="6" s="1"/>
  <c r="AF105" i="6" s="1"/>
  <c r="I105" i="6"/>
  <c r="I103" i="6"/>
  <c r="AD100" i="6"/>
  <c r="AE100" i="6" s="1"/>
  <c r="AF100" i="6" s="1"/>
  <c r="I100" i="6"/>
  <c r="R113" i="6"/>
  <c r="I113" i="6"/>
  <c r="R69" i="6"/>
  <c r="AD69" i="6"/>
  <c r="AE69" i="6" s="1"/>
  <c r="AF69" i="6" s="1"/>
  <c r="R18" i="6"/>
  <c r="I18" i="6"/>
  <c r="R57" i="6"/>
  <c r="I57" i="6"/>
  <c r="R90" i="6"/>
  <c r="I90" i="6"/>
  <c r="R29" i="6"/>
  <c r="I29" i="6"/>
  <c r="R34" i="6"/>
  <c r="I34" i="6"/>
  <c r="R82" i="6"/>
  <c r="I82" i="6"/>
  <c r="AD103" i="6"/>
  <c r="AE103" i="6" s="1"/>
  <c r="AF103" i="6" s="1"/>
  <c r="AD90" i="6"/>
  <c r="AE90" i="6" s="1"/>
  <c r="AF90" i="6" s="1"/>
  <c r="R118" i="6"/>
  <c r="I118" i="6"/>
  <c r="R132" i="6"/>
  <c r="AD132" i="6"/>
  <c r="AE132" i="6" s="1"/>
  <c r="AF132" i="6" s="1"/>
  <c r="I132" i="6"/>
  <c r="R23" i="6"/>
  <c r="I23" i="6"/>
  <c r="R58" i="6"/>
  <c r="I58" i="6"/>
  <c r="R46" i="6"/>
  <c r="AD46" i="6"/>
  <c r="AE46" i="6" s="1"/>
  <c r="AF46" i="6" s="1"/>
  <c r="I46" i="6"/>
  <c r="R50" i="6"/>
  <c r="I50" i="6"/>
  <c r="R89" i="6"/>
  <c r="I89" i="6"/>
  <c r="R83" i="6"/>
  <c r="I83" i="6"/>
  <c r="AD50" i="6"/>
  <c r="AE50" i="6" s="1"/>
  <c r="AF50" i="6" s="1"/>
  <c r="AD57" i="6"/>
  <c r="AE57" i="6" s="1"/>
  <c r="AF57" i="6" s="1"/>
  <c r="R95" i="6"/>
  <c r="I95" i="6"/>
  <c r="R41" i="6"/>
  <c r="I41" i="6"/>
  <c r="R42" i="6"/>
  <c r="I42" i="6"/>
  <c r="R72" i="6"/>
  <c r="I72" i="6"/>
  <c r="R86" i="6"/>
  <c r="AD86" i="6"/>
  <c r="AE86" i="6" s="1"/>
  <c r="AF86" i="6" s="1"/>
  <c r="I86" i="6"/>
  <c r="R68" i="6"/>
  <c r="I68" i="6"/>
  <c r="AD68" i="6"/>
  <c r="AE68" i="6" s="1"/>
  <c r="AF68" i="6" s="1"/>
  <c r="R63" i="6"/>
  <c r="I63" i="6"/>
  <c r="AD95" i="6"/>
  <c r="AE95" i="6" s="1"/>
  <c r="AF95" i="6" s="1"/>
  <c r="R97" i="6"/>
  <c r="I97" i="6"/>
  <c r="AD41" i="6"/>
  <c r="AE41" i="6" s="1"/>
  <c r="AF41" i="6" s="1"/>
  <c r="R52" i="6"/>
  <c r="I52" i="6"/>
  <c r="R65" i="6"/>
  <c r="I65" i="6"/>
  <c r="R53" i="6"/>
  <c r="I53" i="6"/>
  <c r="R112" i="6"/>
  <c r="I112" i="6"/>
  <c r="R129" i="6"/>
  <c r="I129" i="6"/>
  <c r="R43" i="6"/>
  <c r="I43" i="6"/>
  <c r="AD29" i="6"/>
  <c r="AE29" i="6" s="1"/>
  <c r="AF29" i="6" s="1"/>
  <c r="AD65" i="6"/>
  <c r="AE65" i="6" s="1"/>
  <c r="AF65" i="6" s="1"/>
  <c r="R114" i="6"/>
  <c r="AD114" i="6"/>
  <c r="AE114" i="6" s="1"/>
  <c r="AF114" i="6" s="1"/>
  <c r="I114" i="6"/>
  <c r="R143" i="6"/>
  <c r="I143" i="6"/>
  <c r="R92" i="6"/>
  <c r="I92" i="6"/>
  <c r="R66" i="6"/>
  <c r="I66" i="6"/>
  <c r="R123" i="6"/>
  <c r="I123" i="6"/>
  <c r="R24" i="6"/>
  <c r="I24" i="6"/>
  <c r="R96" i="6"/>
  <c r="I96" i="6"/>
  <c r="R130" i="6"/>
  <c r="I130" i="6"/>
  <c r="R98" i="6"/>
  <c r="I98" i="6"/>
  <c r="AD98" i="6"/>
  <c r="AE98" i="6" s="1"/>
  <c r="AF98" i="6" s="1"/>
  <c r="R54" i="6"/>
  <c r="I54" i="6"/>
  <c r="R26" i="6"/>
  <c r="I26" i="6"/>
  <c r="R55" i="6"/>
  <c r="I55" i="6"/>
  <c r="AD55" i="6"/>
  <c r="AE55" i="6" s="1"/>
  <c r="AF55" i="6" s="1"/>
  <c r="R38" i="6"/>
  <c r="AD38" i="6"/>
  <c r="AE38" i="6" s="1"/>
  <c r="AF38" i="6" s="1"/>
  <c r="I38" i="6"/>
  <c r="R51" i="6"/>
  <c r="I51" i="6"/>
  <c r="R22" i="6"/>
  <c r="I22" i="6"/>
  <c r="AD22" i="6"/>
  <c r="AE22" i="6" s="1"/>
  <c r="AF22" i="6" s="1"/>
  <c r="R15" i="6"/>
  <c r="I15" i="6"/>
  <c r="R141" i="6"/>
  <c r="I141" i="6"/>
  <c r="R137" i="6"/>
  <c r="I137" i="6"/>
  <c r="R78" i="6"/>
  <c r="I78" i="6"/>
  <c r="R84" i="6"/>
  <c r="I84" i="6"/>
  <c r="R125" i="6"/>
  <c r="I125" i="6"/>
  <c r="AD125" i="6"/>
  <c r="AE125" i="6" s="1"/>
  <c r="AF125" i="6" s="1"/>
  <c r="R49" i="6"/>
  <c r="I49" i="6"/>
  <c r="R31" i="6"/>
  <c r="I31" i="6"/>
  <c r="AD31" i="6"/>
  <c r="AE31" i="6" s="1"/>
  <c r="AF31" i="6" s="1"/>
  <c r="R64" i="6"/>
  <c r="I64" i="6"/>
  <c r="R39" i="6"/>
  <c r="I39" i="6"/>
  <c r="R115" i="6"/>
  <c r="I115" i="6"/>
  <c r="AD115" i="6"/>
  <c r="AE115" i="6" s="1"/>
  <c r="AF115" i="6" s="1"/>
  <c r="R33" i="6"/>
  <c r="I33" i="6"/>
  <c r="AD54" i="6"/>
  <c r="AE54" i="6" s="1"/>
  <c r="AF54" i="6" s="1"/>
  <c r="AD24" i="6"/>
  <c r="AE24" i="6" s="1"/>
  <c r="AF24" i="6" s="1"/>
  <c r="AD34" i="6"/>
  <c r="AE34" i="6" s="1"/>
  <c r="AF34" i="6" s="1"/>
  <c r="AD42" i="6"/>
  <c r="AE42" i="6" s="1"/>
  <c r="AF42" i="6" s="1"/>
  <c r="I104" i="6"/>
  <c r="R139" i="6"/>
  <c r="AD139" i="6"/>
  <c r="AE139" i="6" s="1"/>
  <c r="AF139" i="6" s="1"/>
  <c r="I139" i="6"/>
  <c r="R135" i="6"/>
  <c r="I135" i="6"/>
  <c r="AD72" i="6"/>
  <c r="AE72" i="6" s="1"/>
  <c r="AF72" i="6" s="1"/>
  <c r="R91" i="6"/>
  <c r="I91" i="6"/>
  <c r="R134" i="6"/>
  <c r="I134" i="6"/>
  <c r="R25" i="6"/>
  <c r="I25" i="6"/>
  <c r="R142" i="6"/>
  <c r="I142" i="6"/>
  <c r="R75" i="6"/>
  <c r="I75" i="6"/>
  <c r="R110" i="6"/>
  <c r="I110" i="6"/>
  <c r="R131" i="6"/>
  <c r="I131" i="6"/>
  <c r="AD131" i="6"/>
  <c r="AE131" i="6" s="1"/>
  <c r="AF131" i="6" s="1"/>
  <c r="I80" i="6"/>
  <c r="AD80" i="6"/>
  <c r="AE80" i="6" s="1"/>
  <c r="AF80" i="6" s="1"/>
  <c r="R74" i="6"/>
  <c r="I74" i="6"/>
  <c r="R47" i="6"/>
  <c r="I47" i="6"/>
  <c r="R87" i="6"/>
  <c r="I87" i="6"/>
  <c r="AD87" i="6"/>
  <c r="AE87" i="6" s="1"/>
  <c r="AF87" i="6" s="1"/>
  <c r="R126" i="6"/>
  <c r="I126" i="6"/>
  <c r="R108" i="6"/>
  <c r="I108" i="6"/>
  <c r="AD137" i="6"/>
  <c r="AE137" i="6" s="1"/>
  <c r="AF137" i="6" s="1"/>
  <c r="AD142" i="6"/>
  <c r="AE142" i="6" s="1"/>
  <c r="AF142" i="6" s="1"/>
  <c r="AD89" i="6"/>
  <c r="AE89" i="6" s="1"/>
  <c r="AF89" i="6" s="1"/>
  <c r="AD30" i="6"/>
  <c r="AE30" i="6" s="1"/>
  <c r="AF30" i="6" s="1"/>
  <c r="AD83" i="6"/>
  <c r="AE83" i="6" s="1"/>
  <c r="AF83" i="6" s="1"/>
  <c r="AD18" i="6"/>
  <c r="AE18" i="6" s="1"/>
  <c r="AF18" i="6" s="1"/>
</calcChain>
</file>

<file path=xl/sharedStrings.xml><?xml version="1.0" encoding="utf-8"?>
<sst xmlns="http://schemas.openxmlformats.org/spreadsheetml/2006/main" count="450" uniqueCount="227">
  <si>
    <t xml:space="preserve"> </t>
  </si>
  <si>
    <r>
      <rPr>
        <b/>
        <sz val="11"/>
        <color theme="1"/>
        <rFont val="Arial"/>
        <family val="2"/>
      </rPr>
      <t>A,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B,</t>
    </r>
    <r>
      <rPr>
        <sz val="11"/>
        <color theme="1"/>
        <rFont val="Arial"/>
        <family val="2"/>
      </rPr>
      <t xml:space="preserve"> or </t>
    </r>
    <r>
      <rPr>
        <b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"Early Order/SKU Quantity" Price:</t>
    </r>
  </si>
  <si>
    <r>
      <t xml:space="preserve">            (Enter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,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, or </t>
    </r>
    <r>
      <rPr>
        <b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 Price </t>
    </r>
    <r>
      <rPr>
        <i/>
        <sz val="12"/>
        <color theme="1"/>
        <rFont val="Arial"/>
        <family val="2"/>
      </rPr>
      <t>based on the Number of SKUs purchased.</t>
    </r>
    <r>
      <rPr>
        <sz val="12"/>
        <color theme="1"/>
        <rFont val="Arial"/>
        <family val="2"/>
      </rPr>
      <t>)</t>
    </r>
  </si>
  <si>
    <t>Early Shipment Discount:</t>
  </si>
  <si>
    <t>%</t>
  </si>
  <si>
    <r>
      <t>(</t>
    </r>
    <r>
      <rPr>
        <b/>
        <sz val="12"/>
        <color theme="1"/>
        <rFont val="Arial"/>
        <family val="2"/>
      </rPr>
      <t>6%</t>
    </r>
    <r>
      <rPr>
        <sz val="12"/>
        <color theme="1"/>
        <rFont val="Arial"/>
        <family val="2"/>
      </rPr>
      <t xml:space="preserve"> for </t>
    </r>
    <r>
      <rPr>
        <i/>
        <sz val="12"/>
        <color theme="1"/>
        <rFont val="Arial"/>
        <family val="2"/>
      </rPr>
      <t>November Delivery</t>
    </r>
    <r>
      <rPr>
        <sz val="12"/>
        <color theme="1"/>
        <rFont val="Arial"/>
        <family val="2"/>
      </rPr>
      <t xml:space="preserve">; </t>
    </r>
    <r>
      <rPr>
        <b/>
        <sz val="12"/>
        <color theme="1"/>
        <rFont val="Arial"/>
        <family val="2"/>
      </rPr>
      <t>4%</t>
    </r>
    <r>
      <rPr>
        <sz val="12"/>
        <color theme="1"/>
        <rFont val="Arial"/>
        <family val="2"/>
      </rPr>
      <t xml:space="preserve"> for </t>
    </r>
    <r>
      <rPr>
        <i/>
        <sz val="12"/>
        <color theme="1"/>
        <rFont val="Arial"/>
        <family val="2"/>
      </rPr>
      <t>December Delivery</t>
    </r>
    <r>
      <rPr>
        <sz val="12"/>
        <color theme="1"/>
        <rFont val="Arial"/>
        <family val="2"/>
      </rPr>
      <t xml:space="preserve">; </t>
    </r>
    <r>
      <rPr>
        <b/>
        <sz val="12"/>
        <color theme="1"/>
        <rFont val="Arial"/>
        <family val="2"/>
      </rPr>
      <t>2%</t>
    </r>
    <r>
      <rPr>
        <sz val="12"/>
        <color theme="1"/>
        <rFont val="Arial"/>
        <family val="2"/>
      </rPr>
      <t xml:space="preserve"> for </t>
    </r>
    <r>
      <rPr>
        <i/>
        <sz val="12"/>
        <color theme="1"/>
        <rFont val="Arial"/>
        <family val="2"/>
      </rPr>
      <t>Jan/Feb Delivery</t>
    </r>
    <r>
      <rPr>
        <sz val="12"/>
        <color theme="1"/>
        <rFont val="Arial"/>
        <family val="2"/>
      </rPr>
      <t>)</t>
    </r>
  </si>
  <si>
    <t>Ad Fund % Accrued on Order</t>
  </si>
  <si>
    <r>
      <t>(</t>
    </r>
    <r>
      <rPr>
        <b/>
        <sz val="12"/>
        <color theme="1"/>
        <rFont val="Arial"/>
        <family val="2"/>
      </rPr>
      <t>7%</t>
    </r>
    <r>
      <rPr>
        <sz val="12"/>
        <color theme="1"/>
        <rFont val="Arial"/>
        <family val="2"/>
      </rPr>
      <t xml:space="preserve"> for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Price; </t>
    </r>
    <r>
      <rPr>
        <b/>
        <sz val="12"/>
        <color theme="1"/>
        <rFont val="Arial"/>
        <family val="2"/>
      </rPr>
      <t>4%</t>
    </r>
    <r>
      <rPr>
        <sz val="12"/>
        <color theme="1"/>
        <rFont val="Arial"/>
        <family val="2"/>
      </rPr>
      <t xml:space="preserve"> for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 Price; 0</t>
    </r>
    <r>
      <rPr>
        <b/>
        <sz val="12"/>
        <color theme="1"/>
        <rFont val="Arial"/>
        <family val="2"/>
      </rPr>
      <t>%</t>
    </r>
    <r>
      <rPr>
        <sz val="12"/>
        <color theme="1"/>
        <rFont val="Arial"/>
        <family val="2"/>
      </rPr>
      <t xml:space="preserve"> for </t>
    </r>
    <r>
      <rPr>
        <b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 Price)</t>
    </r>
  </si>
  <si>
    <t>Gross Order Total:</t>
  </si>
  <si>
    <t>(Discounts Accrued):</t>
  </si>
  <si>
    <t>NET TOTAL OF ORDER:</t>
  </si>
  <si>
    <t>Estimated Ad Fund $ Accrued on Order:</t>
  </si>
  <si>
    <t>Product Description</t>
  </si>
  <si>
    <t>Size</t>
  </si>
  <si>
    <t>Case Pack</t>
  </si>
  <si>
    <t>MSRP</t>
  </si>
  <si>
    <t>Enter Quantity          (in units by increments of Case Pack)</t>
  </si>
  <si>
    <r>
      <rPr>
        <b/>
        <sz val="18"/>
        <color theme="1"/>
        <rFont val="Arial"/>
        <family val="2"/>
      </rPr>
      <t xml:space="preserve">"A" Price </t>
    </r>
    <r>
      <rPr>
        <sz val="11"/>
        <color theme="1"/>
        <rFont val="Arial"/>
        <family val="2"/>
      </rPr>
      <t xml:space="preserve">                         (25+ SKUs;                          7% Ad Fund)</t>
    </r>
  </si>
  <si>
    <r>
      <rPr>
        <b/>
        <sz val="18"/>
        <color theme="1"/>
        <rFont val="Arial"/>
        <family val="2"/>
      </rPr>
      <t>"B" Price</t>
    </r>
    <r>
      <rPr>
        <sz val="11"/>
        <color theme="1"/>
        <rFont val="Arial"/>
        <family val="2"/>
      </rPr>
      <t xml:space="preserve">                          (13 to 24 SKUs;                          4% Ad Fund)</t>
    </r>
  </si>
  <si>
    <r>
      <rPr>
        <b/>
        <sz val="18"/>
        <color theme="1"/>
        <rFont val="Arial"/>
        <family val="2"/>
      </rPr>
      <t>"C" Price</t>
    </r>
    <r>
      <rPr>
        <sz val="11"/>
        <color theme="1"/>
        <rFont val="Arial"/>
        <family val="2"/>
      </rPr>
      <t xml:space="preserve">                          (1 to 12 SKUs;                          NO Ad Fund)</t>
    </r>
  </si>
  <si>
    <r>
      <rPr>
        <b/>
        <sz val="18"/>
        <color theme="1"/>
        <rFont val="Arial"/>
        <family val="2"/>
      </rPr>
      <t>"C" Price</t>
    </r>
    <r>
      <rPr>
        <sz val="11"/>
        <color theme="1"/>
        <rFont val="Arial"/>
        <family val="2"/>
      </rPr>
      <t xml:space="preserve">                                     (1 to 12 SKUs;                          NO Ad Fund)</t>
    </r>
  </si>
  <si>
    <t>GROSS TOTAL OF ORDER              (AT C PRICE;         NO DISCOUNT)</t>
  </si>
  <si>
    <t>A Price "If, then" Formula</t>
  </si>
  <si>
    <t>A Price Less            Early Ship</t>
  </si>
  <si>
    <t>Rounded A Price    Early Ship</t>
  </si>
  <si>
    <t>Rounded A Price Extended</t>
  </si>
  <si>
    <t>B Price "If, then" Formula</t>
  </si>
  <si>
    <t>B Price                   Less Early Ship</t>
  </si>
  <si>
    <t>Rounded B Price    Early Ship</t>
  </si>
  <si>
    <t>Rounded B Price Extended</t>
  </si>
  <si>
    <t>C Price "If, then" Formula</t>
  </si>
  <si>
    <t>C Price                   Less Early Ship</t>
  </si>
  <si>
    <t>Rounded C Price    Early Ship</t>
  </si>
  <si>
    <t>Rounded C Price Extended</t>
  </si>
  <si>
    <t>Retail - Price</t>
  </si>
  <si>
    <t>Retailer GPM%</t>
  </si>
  <si>
    <t>OFFICE           USE             ONLY</t>
  </si>
  <si>
    <t>PREMIUM GRASS SEED</t>
  </si>
  <si>
    <t>BLACK BEAUTY SEEDROLL</t>
  </si>
  <si>
    <t>50 SF</t>
  </si>
  <si>
    <t>130 SF</t>
  </si>
  <si>
    <t>300 SF</t>
  </si>
  <si>
    <t>3#</t>
  </si>
  <si>
    <t>7#</t>
  </si>
  <si>
    <t>25#</t>
  </si>
  <si>
    <t>50#</t>
  </si>
  <si>
    <t>BLACK BEAUTY ORIGINAL</t>
  </si>
  <si>
    <t>5#</t>
  </si>
  <si>
    <t>15#</t>
  </si>
  <si>
    <t>BLACK BEAUTY ULTRA</t>
  </si>
  <si>
    <t>1#</t>
  </si>
  <si>
    <t>BLACK BEAUTY - DENSE SHADE</t>
  </si>
  <si>
    <t>BLACK BEAUTY - FALL MAGIC</t>
  </si>
  <si>
    <t>BLACK BEAUTY - SUNNY</t>
  </si>
  <si>
    <t>BLACK BEAUTY - HEAVY TRAFFIC</t>
  </si>
  <si>
    <t>BLACK BEAUTY - SHADY NOOKS</t>
  </si>
  <si>
    <t>BLACK BEAUTY - SUN &amp; SHADE</t>
  </si>
  <si>
    <t>TOUCH-UP PERENNIAL RYEGRASS                         (TRI-RYE) BLEND</t>
  </si>
  <si>
    <t>BLUE PANTHER
KENTUCKY BLUEGRASS BLEND</t>
  </si>
  <si>
    <t>PREMIUM LAWN FOODS</t>
  </si>
  <si>
    <t>5m</t>
  </si>
  <si>
    <t>15m</t>
  </si>
  <si>
    <t>WINTER SURVIVAL  10-0-20</t>
  </si>
  <si>
    <t>SUMMER SURVIVAL  13-0-3</t>
  </si>
  <si>
    <t>1.5m</t>
  </si>
  <si>
    <t>TOP-DRESS SEEDING MULCH (1-0-0)</t>
  </si>
  <si>
    <t>45#</t>
  </si>
  <si>
    <t>PREMIUM SOIL FOODS/IMPROVERS</t>
  </si>
  <si>
    <t>MAG-I-CAL for Lawns in Acidic Soils
(Silver Bag)</t>
  </si>
  <si>
    <r>
      <t xml:space="preserve">MAG-I-CAL PLUS for Lawns in Acidic &amp; Hard Soils                 (Black Bag)
</t>
    </r>
    <r>
      <rPr>
        <i/>
        <sz val="10"/>
        <rFont val="Arial"/>
        <family val="2"/>
      </rPr>
      <t>*In general, though some local areas may vary, the following states have acidic soils: CT; IA; IL; IN; KY; MA; MD; ME; MI; MN; MO; NC; NJ; NY; OH; PA; RI; SC; TN; VA; VT; WI; WV Western WA; Western OR.</t>
    </r>
  </si>
  <si>
    <r>
      <t xml:space="preserve">MAG-I-CAL PLUS for Lawns in Alkaline &amp; Hard Soils
(Purple Bag)
</t>
    </r>
    <r>
      <rPr>
        <i/>
        <sz val="10"/>
        <rFont val="Arial"/>
        <family val="2"/>
      </rPr>
      <t>*In general, though some local areas may vary, the following states have alkaline soils: CO; ID; KS; LA; MT; ND; NE; NV; SD; TX; UT; WY; Cal Central-Eastern WA; Central-Eastern OR.</t>
    </r>
  </si>
  <si>
    <t>LOVE YOUR SOIL</t>
  </si>
  <si>
    <t>LAWN ORGANICS</t>
  </si>
  <si>
    <t>ORGANIC LAWN FOOD
(10-0-1)</t>
  </si>
  <si>
    <t>CORN GLUTEN PLUS LAWN FOOD
(10-0-2)</t>
  </si>
  <si>
    <t>SEASON-LONG WEED PREVENTER
for LAWN &amp; LANDSCAPES</t>
  </si>
  <si>
    <t>LAWN FUNGUS CONTROL</t>
  </si>
  <si>
    <t>LAWN MOSS CONTROL</t>
  </si>
  <si>
    <t>LAWN WEED CONTROL</t>
  </si>
  <si>
    <t>SPREADERS (DO NOT QUALIFY FOR DISCOUNTS/AD-FUND)</t>
  </si>
  <si>
    <t>HAND SPREADER</t>
  </si>
  <si>
    <t>1m</t>
  </si>
  <si>
    <t>STANDARD ROTARY SPREADER</t>
  </si>
  <si>
    <t>DELUXE ROTARY SPREADER</t>
  </si>
  <si>
    <t>70# Cap.</t>
  </si>
  <si>
    <t>COMMODITY GRASS SEED SKUs (DO NOT QUALIFY FOR DISCOUNTS/AD-FUND)</t>
  </si>
  <si>
    <t>FAST GROW</t>
  </si>
  <si>
    <t>WILDFLOWER MEADOW MIX</t>
  </si>
  <si>
    <t>CONTRACTORS MIX</t>
  </si>
  <si>
    <t>KENTUCKY 31 TALL FESCUE</t>
  </si>
  <si>
    <t>PASTURE MIX</t>
  </si>
  <si>
    <t>WHITE CLOVER</t>
  </si>
  <si>
    <t>WINTER RYE</t>
  </si>
  <si>
    <t>56#</t>
  </si>
  <si>
    <t>pH METERS &amp; FABRIC SKUs (DO NOT QUALIFY FOR DISCOUNTS/AD-FUND)</t>
  </si>
  <si>
    <t>PRO pH SOIL &amp; MOISTURE TESTER</t>
  </si>
  <si>
    <t>--</t>
  </si>
  <si>
    <t>SOIL pH TEST KITS (10 Test Capsules in a Kit)</t>
  </si>
  <si>
    <t>LANDSCAPE FABRIC 6-YR</t>
  </si>
  <si>
    <t>3' X 50'</t>
  </si>
  <si>
    <t>3' X 100'</t>
  </si>
  <si>
    <t>3' X 300'</t>
  </si>
  <si>
    <t>6' X 300'</t>
  </si>
  <si>
    <t>PRO-LANDSCAPE FABRIC 12-YR</t>
  </si>
  <si>
    <t>LANDSCAPE STAPLES
(MUST ORDER BY FULL CASE)</t>
  </si>
  <si>
    <t>ICE MELTERS (DO NOT QUALIFY FOR ANY DISCOUNTS OR AD FUND)</t>
  </si>
  <si>
    <t>MELT-AWAY</t>
  </si>
  <si>
    <t>MAGNESIUM CHLORIDE - PELLETS</t>
  </si>
  <si>
    <t>ROCK SALT</t>
  </si>
  <si>
    <t>DROP-SHIP PROGRAM PARAMETERS:</t>
  </si>
  <si>
    <r>
      <rPr>
        <b/>
        <u/>
        <sz val="11"/>
        <color theme="1"/>
        <rFont val="Arial"/>
        <family val="2"/>
      </rPr>
      <t>A, B, or C "Early Order/SKU Quantity" Discount Price</t>
    </r>
    <r>
      <rPr>
        <b/>
        <sz val="11"/>
        <color theme="1"/>
        <rFont val="Arial"/>
        <family val="2"/>
      </rPr>
      <t>:</t>
    </r>
  </si>
  <si>
    <t>Retailers will receive either A, B or C Price during their "Early Order" Period, which runs from November 1st thru February 28th.</t>
  </si>
  <si>
    <r>
      <t xml:space="preserve">* A Price is the BEST price, especially on </t>
    </r>
    <r>
      <rPr>
        <sz val="11"/>
        <color rgb="FFFF0000"/>
        <rFont val="Arial"/>
        <family val="2"/>
      </rPr>
      <t>RED</t>
    </r>
    <r>
      <rPr>
        <sz val="11"/>
        <color theme="1"/>
        <rFont val="Arial"/>
        <family val="2"/>
      </rPr>
      <t xml:space="preserve"> highlighted JG "CORE" Items (25+ SKUs must be ordered for this price).</t>
    </r>
  </si>
  <si>
    <t>* B Price is the MID-TIER price (13 to 24 SKUs must be ordered for this price).</t>
  </si>
  <si>
    <t xml:space="preserve">* C-Price is LIST price (Orders with 1 to 12 SKUs receive this price). </t>
  </si>
  <si>
    <r>
      <rPr>
        <b/>
        <u/>
        <sz val="11"/>
        <color theme="1"/>
        <rFont val="Arial"/>
        <family val="2"/>
      </rPr>
      <t>"Early Shipment" Discount</t>
    </r>
    <r>
      <rPr>
        <b/>
        <sz val="11"/>
        <color theme="1"/>
        <rFont val="Arial"/>
        <family val="2"/>
      </rPr>
      <t>:</t>
    </r>
  </si>
  <si>
    <t>Retailers will receive an "Early Shipment" discount off of their "Early Order" discount (above) for the following delivery time frames:</t>
  </si>
  <si>
    <t>* November Delivery: 6% Discount.</t>
  </si>
  <si>
    <t>* December Delivery: 4% Discount.</t>
  </si>
  <si>
    <t>* January-February Delivery: 2% Discount.</t>
  </si>
  <si>
    <r>
      <rPr>
        <b/>
        <u/>
        <sz val="11"/>
        <color theme="1"/>
        <rFont val="Arial"/>
        <family val="2"/>
      </rPr>
      <t>Co-Op Ad Fund</t>
    </r>
    <r>
      <rPr>
        <b/>
        <sz val="11"/>
        <color theme="1"/>
        <rFont val="Arial"/>
        <family val="2"/>
      </rPr>
      <t>:</t>
    </r>
  </si>
  <si>
    <t>Ad Fund is only accrued on all JG "CORE" Items (blue headers).  "General" merchandise (grey headers) do not receive ad fund.</t>
  </si>
  <si>
    <t>* A Price orders receive 7% Ad Fund.</t>
  </si>
  <si>
    <t>* B Price orders receive 4% Ad Fund.</t>
  </si>
  <si>
    <t>* C Price orders do not receive Ad Fund.</t>
  </si>
  <si>
    <t>(No ad fund is granted for Distributor Warehouse Shipments.)</t>
  </si>
  <si>
    <r>
      <rPr>
        <b/>
        <u/>
        <sz val="11"/>
        <color theme="1"/>
        <rFont val="Arial"/>
        <family val="2"/>
      </rPr>
      <t>"In-Season" Price</t>
    </r>
    <r>
      <rPr>
        <b/>
        <sz val="11"/>
        <color theme="1"/>
        <rFont val="Arial"/>
        <family val="2"/>
      </rPr>
      <t>:</t>
    </r>
  </si>
  <si>
    <t>ALL orders for remainder of the year will receive "C-Price" (List Price) regardless of SKU count, unless otherwise changed by Jonathan Green.</t>
  </si>
  <si>
    <r>
      <rPr>
        <b/>
        <u/>
        <sz val="11"/>
        <color theme="1"/>
        <rFont val="Arial"/>
        <family val="2"/>
      </rPr>
      <t>Dating</t>
    </r>
    <r>
      <rPr>
        <b/>
        <sz val="11"/>
        <color theme="1"/>
        <rFont val="Arial"/>
        <family val="2"/>
      </rPr>
      <t>:</t>
    </r>
  </si>
  <si>
    <t>d) "In-Season" orders, net 30 days.</t>
  </si>
  <si>
    <t>e) See last tab "Minimums &amp; Terms" on this file for more information.</t>
  </si>
  <si>
    <t>BLACK BEAUTY PATCHER</t>
  </si>
  <si>
    <r>
      <rPr>
        <sz val="11"/>
        <rFont val="Arial"/>
        <family val="2"/>
      </rPr>
      <t>VERI-GREEN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CRABGRASS PREVENTER  20-0-3;
(Formerly Green-Up with Crabgrass Preventer)</t>
    </r>
  </si>
  <si>
    <t>VERI-GREEN
LAWN FOOD  29-0-3;
(Formerly Green-Up Lawn Food)</t>
  </si>
  <si>
    <t>ORGANIC GRUB &amp; INSECT CONTROL</t>
  </si>
  <si>
    <t>LAWN CONTROLS (DO NOT QUALIFY FOR DISCOUNTS/AD-FUND)</t>
  </si>
  <si>
    <t>VERI-GREEN
for SEEDING &amp; SODDING  12-18-8
(Formerly Green-Up Seeding &amp; Sodding)</t>
  </si>
  <si>
    <t>C</t>
  </si>
  <si>
    <r>
      <t xml:space="preserve">             </t>
    </r>
    <r>
      <rPr>
        <b/>
        <sz val="18"/>
        <rFont val="Arial Black"/>
        <family val="2"/>
      </rPr>
      <t xml:space="preserve">   </t>
    </r>
    <r>
      <rPr>
        <b/>
        <sz val="20"/>
        <rFont val="Arial Black"/>
        <family val="2"/>
      </rPr>
      <t>2024 DROP-SHIP PROGRAM OVERVIEW</t>
    </r>
  </si>
  <si>
    <t>(Program begins on November 1, 2023 and ends on October 31, 2024)</t>
  </si>
  <si>
    <t>a) A-Pricing "Early Order" retailers, net 6/1/24.</t>
  </si>
  <si>
    <t>c) C-Pricing "Early Order" retailers, net 5/1/24.</t>
  </si>
  <si>
    <t>b) B-Pricing "Early Order" retailers, net Net 5/15/24.</t>
  </si>
  <si>
    <t>New Pricing Begins 11/1/22; Revised as of 4/18/22</t>
  </si>
  <si>
    <t>Product Code #</t>
  </si>
  <si>
    <t>New Item</t>
  </si>
  <si>
    <t>New Pallet Count</t>
  </si>
  <si>
    <t>Price Increase</t>
  </si>
  <si>
    <t>Price Reduction</t>
  </si>
  <si>
    <t>Drop-Ship NET with                                      Functional Accrual Price (Each)</t>
  </si>
  <si>
    <t>Round AF</t>
  </si>
  <si>
    <t>Drop-Ship NET with                                      Functional Accrual Price (Case)</t>
  </si>
  <si>
    <t>BLACK BEAUTY GOLDEN STATE (CA ONLY)</t>
  </si>
  <si>
    <t>BLACK BEAUTY HEAT &amp; DROUGHT                                          (Formerly SOLARGREEN TEXAS BLUEGRASS)</t>
  </si>
  <si>
    <t>BLACK BEAUTY DELMARVA MIX
(DE; VA; MD RETAILERS ONLY)</t>
  </si>
  <si>
    <r>
      <rPr>
        <b/>
        <sz val="11"/>
        <rFont val="Arial"/>
        <family val="2"/>
      </rPr>
      <t>NEW!</t>
    </r>
    <r>
      <rPr>
        <sz val="11"/>
        <rFont val="Arial"/>
        <family val="2"/>
      </rPr>
      <t xml:space="preserve"> BLACK BEAUTY ROCKY MOUNTAIN MIX
(CO; UT; WY; MT RETAILERS ONLY)</t>
    </r>
  </si>
  <si>
    <r>
      <rPr>
        <b/>
        <sz val="11"/>
        <rFont val="Arial"/>
        <family val="2"/>
      </rPr>
      <t>NEW!</t>
    </r>
    <r>
      <rPr>
        <sz val="11"/>
        <rFont val="Arial"/>
        <family val="2"/>
      </rPr>
      <t xml:space="preserve"> BLACK BEAUTY PACIFIC NORTHWEST
(OR; WA; ID RETAILERS ONLY)</t>
    </r>
  </si>
  <si>
    <t>BLACK BEAUTY KEYSTONE PA MIX 
(PA RETAILERS ONLY)</t>
  </si>
  <si>
    <t>Price Decrease</t>
  </si>
  <si>
    <t>Case Pack Change</t>
  </si>
  <si>
    <r>
      <t>Key</t>
    </r>
    <r>
      <rPr>
        <b/>
        <sz val="11"/>
        <color theme="1"/>
        <rFont val="Arial"/>
        <family val="2"/>
      </rPr>
      <t>:</t>
    </r>
  </si>
  <si>
    <r>
      <rPr>
        <sz val="11"/>
        <rFont val="Arial"/>
        <family val="2"/>
      </rPr>
      <t>VERI-GREEN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WEED &amp; FEED  21-0-3;
</t>
    </r>
    <r>
      <rPr>
        <sz val="10"/>
        <rFont val="Arial"/>
        <family val="2"/>
      </rPr>
      <t>(Formerly Green-Up Weed &amp; Feed; NOT for Sale in ME)</t>
    </r>
  </si>
  <si>
    <t>Case/ Pallet</t>
  </si>
  <si>
    <t>Product Code Change</t>
  </si>
  <si>
    <t>DELIVERY ZONE SCHEDULE</t>
  </si>
  <si>
    <t>Monday</t>
  </si>
  <si>
    <t>Tuesday</t>
  </si>
  <si>
    <t>Wednesday</t>
  </si>
  <si>
    <t>Thursday</t>
  </si>
  <si>
    <t>Friday</t>
  </si>
  <si>
    <t>Saturday</t>
  </si>
  <si>
    <t>CT</t>
  </si>
  <si>
    <t>X</t>
  </si>
  <si>
    <t>DE</t>
  </si>
  <si>
    <t>IL</t>
  </si>
  <si>
    <t>Common Carrier Only; 3-day timeframe from when order is received.</t>
  </si>
  <si>
    <t>IN</t>
  </si>
  <si>
    <t>KY</t>
  </si>
  <si>
    <t xml:space="preserve">LONG ISLAND </t>
  </si>
  <si>
    <t>MA</t>
  </si>
  <si>
    <t>MD</t>
  </si>
  <si>
    <t>ME</t>
  </si>
  <si>
    <t>MI</t>
  </si>
  <si>
    <t>MN</t>
  </si>
  <si>
    <t>NC</t>
  </si>
  <si>
    <t>NH</t>
  </si>
  <si>
    <t>(North) NJ</t>
  </si>
  <si>
    <t>(South) NJ</t>
  </si>
  <si>
    <t>NY</t>
  </si>
  <si>
    <t>OH</t>
  </si>
  <si>
    <t>(Eastern) PA</t>
  </si>
  <si>
    <t>(Western) PA</t>
  </si>
  <si>
    <t>TN</t>
  </si>
  <si>
    <t>VA</t>
  </si>
  <si>
    <t>VT</t>
  </si>
  <si>
    <t>WI</t>
  </si>
  <si>
    <t>WV</t>
  </si>
  <si>
    <t>TERMS OF SALE</t>
  </si>
  <si>
    <t>5) Terms are available for customers with approved credit.</t>
  </si>
  <si>
    <t>6) All credit sales are subject to prior credit approval.</t>
  </si>
  <si>
    <t>7) Discount and net due dates are based on the payment of the invoice.</t>
  </si>
  <si>
    <t>8) Past due balances must be paid before discounts will be allowed.</t>
  </si>
  <si>
    <t>9) All discounts will be computed on the net amount of the invoice.</t>
  </si>
  <si>
    <t xml:space="preserve">10) A service charge of 1.5% per month (18% APR) will be added to past due balances on the first statement after </t>
  </si>
  <si>
    <t xml:space="preserve">    the net due date.</t>
  </si>
  <si>
    <t>11) No products will be accepted for return without prior authorization.</t>
  </si>
  <si>
    <t>12) All returns are subject to 15% restocking fee.</t>
  </si>
  <si>
    <t>13) Tailgate deliveries only.</t>
  </si>
  <si>
    <t>14) Limestone does not count toward delivery minimums.</t>
  </si>
  <si>
    <t>DELIVERY MINIMUMS</t>
  </si>
  <si>
    <t>$1,250 (Orders under $1,250 - $150 Delivery Charge)</t>
  </si>
  <si>
    <t>$1,700 (Orders under $1,700 - $150 Delivery Charge)</t>
  </si>
  <si>
    <t>$1,500 (Orders under $1,500 - $150 Delivery Charge)</t>
  </si>
  <si>
    <t>(East-Central) PA</t>
  </si>
  <si>
    <t>(West) PA</t>
  </si>
  <si>
    <t xml:space="preserve">a) When necessary, your order may be shipped via UPS ($15 handling charge) or Common Carrier resulting in </t>
  </si>
  <si>
    <t xml:space="preserve">    additonal freight charges</t>
  </si>
  <si>
    <t>b) $35 Fuel surcharge per order.</t>
  </si>
  <si>
    <t>c) Ferry costs or special handling requirements will be billed to customer.</t>
  </si>
  <si>
    <t>e) NOT responsible for typographical errors.</t>
  </si>
  <si>
    <t>$1,700 (Orders under $1,450 - $150 Delivery Charge)</t>
  </si>
  <si>
    <t>$2,000 (Orders under $2,000 - $150 Delivery Charge)</t>
  </si>
  <si>
    <t>d) Prices effective for shipments on/after 1/1/23; Prices and programs are subject to change after written notice.</t>
  </si>
  <si>
    <t>1) 6/1/24 for November deliveries and "A-Priced" Early-Season Drop-Ship orders.</t>
  </si>
  <si>
    <t>2) Dating 5/1/24 for December, January, and February deliveries and "C-Priced" Early-Season Drop-Ship orders.</t>
  </si>
  <si>
    <t>3) Dating 5/15/24 for "B-Priced" Early-Season Drop-Ship orders.</t>
  </si>
  <si>
    <t>4) Shipments after 3/1/24, Net 30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</si>
</sst>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 Black"/>
      <family val="2"/>
    </font>
    <font>
      <b/>
      <sz val="18"/>
      <name val="Arial Blac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rgb="FF0033CC"/>
      <name val="Arial Black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i/>
      <sz val="11"/>
      <color rgb="FF0000FF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sz val="14"/>
      <color theme="1"/>
      <name val="Arial Black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33CC"/>
      <name val="Arial"/>
      <family val="2"/>
    </font>
    <font>
      <sz val="7.5"/>
      <color theme="1"/>
      <name val="Arial Narrow"/>
      <family val="2"/>
    </font>
    <font>
      <sz val="7.5"/>
      <color rgb="FFFF0000"/>
      <name val="Arial Narrow"/>
      <family val="2"/>
    </font>
    <font>
      <b/>
      <sz val="11"/>
      <color rgb="FF0000FF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0"/>
      <name val="Arial Black"/>
      <family val="2"/>
    </font>
    <font>
      <sz val="11"/>
      <color theme="1"/>
      <name val="Arial Black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i/>
      <sz val="11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6">
    <xf numFmtId="0" fontId="0" fillId="0" borderId="0" xfId="0"/>
    <xf numFmtId="0" fontId="0" fillId="2" borderId="0" xfId="0" applyFill="1"/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Protection="1">
      <protection locked="0"/>
    </xf>
    <xf numFmtId="0" fontId="11" fillId="2" borderId="0" xfId="0" applyFont="1" applyFill="1" applyAlignment="1" applyProtection="1">
      <alignment horizontal="left"/>
      <protection locked="0"/>
    </xf>
    <xf numFmtId="1" fontId="8" fillId="4" borderId="1" xfId="0" applyNumberFormat="1" applyFont="1" applyFill="1" applyBorder="1" applyAlignment="1" applyProtection="1">
      <alignment horizontal="center"/>
      <protection locked="0"/>
    </xf>
    <xf numFmtId="0" fontId="8" fillId="11" borderId="14" xfId="0" applyFont="1" applyFill="1" applyBorder="1" applyAlignment="1" applyProtection="1">
      <alignment horizontal="center"/>
      <protection locked="0"/>
    </xf>
    <xf numFmtId="0" fontId="8" fillId="9" borderId="19" xfId="0" applyFont="1" applyFill="1" applyBorder="1" applyAlignment="1" applyProtection="1">
      <alignment horizontal="center"/>
      <protection locked="0"/>
    </xf>
    <xf numFmtId="0" fontId="8" fillId="9" borderId="24" xfId="0" applyFont="1" applyFill="1" applyBorder="1" applyAlignment="1" applyProtection="1">
      <alignment horizontal="center"/>
      <protection locked="0"/>
    </xf>
    <xf numFmtId="0" fontId="8" fillId="15" borderId="19" xfId="0" applyFont="1" applyFill="1" applyBorder="1" applyAlignment="1" applyProtection="1">
      <alignment horizontal="center"/>
      <protection locked="0"/>
    </xf>
    <xf numFmtId="0" fontId="8" fillId="15" borderId="24" xfId="0" applyFont="1" applyFill="1" applyBorder="1" applyAlignment="1" applyProtection="1">
      <alignment horizontal="center"/>
      <protection locked="0"/>
    </xf>
    <xf numFmtId="0" fontId="17" fillId="2" borderId="16" xfId="0" applyFont="1" applyFill="1" applyBorder="1" applyAlignment="1" applyProtection="1">
      <alignment horizontal="center"/>
      <protection locked="0"/>
    </xf>
    <xf numFmtId="0" fontId="8" fillId="13" borderId="24" xfId="0" applyFont="1" applyFill="1" applyBorder="1" applyAlignment="1" applyProtection="1">
      <alignment horizontal="center"/>
      <protection locked="0"/>
    </xf>
    <xf numFmtId="0" fontId="0" fillId="13" borderId="0" xfId="0" applyFill="1" applyProtection="1"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0" fontId="8" fillId="13" borderId="32" xfId="0" applyFont="1" applyFill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8" fillId="15" borderId="33" xfId="0" applyFont="1" applyFill="1" applyBorder="1" applyAlignment="1" applyProtection="1">
      <alignment horizontal="center"/>
      <protection locked="0"/>
    </xf>
    <xf numFmtId="0" fontId="8" fillId="15" borderId="37" xfId="0" applyFont="1" applyFill="1" applyBorder="1" applyAlignment="1" applyProtection="1">
      <alignment horizontal="center"/>
      <protection locked="0"/>
    </xf>
    <xf numFmtId="0" fontId="0" fillId="16" borderId="0" xfId="0" applyFill="1" applyProtection="1">
      <protection locked="0"/>
    </xf>
    <xf numFmtId="0" fontId="8" fillId="15" borderId="38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/>
      <protection locked="0"/>
    </xf>
    <xf numFmtId="0" fontId="8" fillId="15" borderId="32" xfId="0" applyFont="1" applyFill="1" applyBorder="1" applyAlignment="1" applyProtection="1">
      <alignment horizontal="center"/>
      <protection locked="0"/>
    </xf>
    <xf numFmtId="0" fontId="8" fillId="15" borderId="18" xfId="0" applyFont="1" applyFill="1" applyBorder="1" applyAlignment="1" applyProtection="1">
      <alignment horizontal="center"/>
      <protection locked="0"/>
    </xf>
    <xf numFmtId="0" fontId="8" fillId="15" borderId="26" xfId="0" applyFont="1" applyFill="1" applyBorder="1" applyAlignment="1" applyProtection="1">
      <alignment horizontal="center"/>
      <protection locked="0"/>
    </xf>
    <xf numFmtId="0" fontId="8" fillId="15" borderId="23" xfId="0" applyFont="1" applyFill="1" applyBorder="1" applyAlignment="1" applyProtection="1">
      <alignment horizontal="center"/>
      <protection locked="0"/>
    </xf>
    <xf numFmtId="0" fontId="8" fillId="11" borderId="37" xfId="0" applyFont="1" applyFill="1" applyBorder="1" applyAlignment="1" applyProtection="1">
      <alignment horizontal="center"/>
      <protection locked="0"/>
    </xf>
    <xf numFmtId="0" fontId="0" fillId="11" borderId="0" xfId="0" applyFill="1" applyProtection="1">
      <protection locked="0"/>
    </xf>
    <xf numFmtId="0" fontId="8" fillId="11" borderId="24" xfId="0" applyFont="1" applyFill="1" applyBorder="1" applyAlignment="1" applyProtection="1">
      <alignment horizontal="center"/>
      <protection locked="0"/>
    </xf>
    <xf numFmtId="0" fontId="8" fillId="11" borderId="33" xfId="0" applyFont="1" applyFill="1" applyBorder="1" applyAlignment="1" applyProtection="1">
      <alignment horizontal="center"/>
      <protection locked="0"/>
    </xf>
    <xf numFmtId="0" fontId="8" fillId="9" borderId="32" xfId="0" applyFont="1" applyFill="1" applyBorder="1" applyAlignment="1" applyProtection="1">
      <alignment horizontal="center"/>
      <protection locked="0"/>
    </xf>
    <xf numFmtId="0" fontId="8" fillId="9" borderId="33" xfId="0" applyFont="1" applyFill="1" applyBorder="1" applyAlignment="1" applyProtection="1">
      <alignment horizontal="center"/>
      <protection locked="0"/>
    </xf>
    <xf numFmtId="0" fontId="8" fillId="11" borderId="19" xfId="0" applyFont="1" applyFill="1" applyBorder="1" applyAlignment="1" applyProtection="1">
      <alignment horizontal="center"/>
      <protection locked="0"/>
    </xf>
    <xf numFmtId="0" fontId="25" fillId="11" borderId="19" xfId="0" applyFont="1" applyFill="1" applyBorder="1" applyAlignment="1" applyProtection="1">
      <alignment horizontal="center"/>
      <protection locked="0"/>
    </xf>
    <xf numFmtId="0" fontId="25" fillId="11" borderId="33" xfId="0" applyFont="1" applyFill="1" applyBorder="1" applyAlignment="1" applyProtection="1">
      <alignment horizontal="center"/>
      <protection locked="0"/>
    </xf>
    <xf numFmtId="0" fontId="25" fillId="11" borderId="24" xfId="0" applyFont="1" applyFill="1" applyBorder="1" applyAlignment="1" applyProtection="1">
      <alignment horizontal="center"/>
      <protection locked="0"/>
    </xf>
    <xf numFmtId="3" fontId="17" fillId="0" borderId="16" xfId="1" applyNumberFormat="1" applyFont="1" applyFill="1" applyBorder="1" applyAlignment="1" applyProtection="1">
      <alignment horizontal="center"/>
    </xf>
    <xf numFmtId="164" fontId="23" fillId="3" borderId="16" xfId="0" applyNumberFormat="1" applyFont="1" applyFill="1" applyBorder="1" applyAlignment="1" applyProtection="1">
      <alignment horizontal="center"/>
      <protection locked="0"/>
    </xf>
    <xf numFmtId="3" fontId="17" fillId="0" borderId="29" xfId="1" applyNumberFormat="1" applyFont="1" applyFill="1" applyBorder="1" applyAlignment="1" applyProtection="1">
      <alignment horizontal="center"/>
    </xf>
    <xf numFmtId="0" fontId="17" fillId="0" borderId="29" xfId="0" applyFont="1" applyBorder="1" applyAlignment="1" applyProtection="1">
      <alignment horizontal="center"/>
      <protection locked="0"/>
    </xf>
    <xf numFmtId="164" fontId="23" fillId="3" borderId="29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8" fillId="6" borderId="33" xfId="0" applyFont="1" applyFill="1" applyBorder="1" applyAlignment="1" applyProtection="1">
      <alignment horizontal="center"/>
      <protection locked="0"/>
    </xf>
    <xf numFmtId="0" fontId="27" fillId="6" borderId="24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3" fontId="17" fillId="0" borderId="21" xfId="1" applyNumberFormat="1" applyFont="1" applyFill="1" applyBorder="1" applyAlignment="1" applyProtection="1">
      <alignment horizontal="center"/>
    </xf>
    <xf numFmtId="164" fontId="23" fillId="3" borderId="21" xfId="0" applyNumberFormat="1" applyFont="1" applyFill="1" applyBorder="1" applyAlignment="1" applyProtection="1">
      <alignment horizontal="center"/>
      <protection locked="0"/>
    </xf>
    <xf numFmtId="0" fontId="27" fillId="6" borderId="33" xfId="0" applyFont="1" applyFill="1" applyBorder="1" applyAlignment="1" applyProtection="1">
      <alignment horizontal="center"/>
      <protection locked="0"/>
    </xf>
    <xf numFmtId="0" fontId="29" fillId="9" borderId="18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9" fillId="9" borderId="33" xfId="0" applyFont="1" applyFill="1" applyBorder="1" applyAlignment="1" applyProtection="1">
      <alignment horizontal="center"/>
      <protection locked="0"/>
    </xf>
    <xf numFmtId="0" fontId="29" fillId="9" borderId="38" xfId="0" applyFont="1" applyFill="1" applyBorder="1" applyAlignment="1" applyProtection="1">
      <alignment horizontal="center"/>
      <protection locked="0"/>
    </xf>
    <xf numFmtId="0" fontId="29" fillId="9" borderId="10" xfId="0" applyFont="1" applyFill="1" applyBorder="1" applyAlignment="1" applyProtection="1">
      <alignment horizontal="center"/>
      <protection locked="0"/>
    </xf>
    <xf numFmtId="0" fontId="29" fillId="11" borderId="10" xfId="0" applyFont="1" applyFill="1" applyBorder="1" applyAlignment="1" applyProtection="1">
      <alignment horizontal="center"/>
      <protection locked="0"/>
    </xf>
    <xf numFmtId="0" fontId="2" fillId="11" borderId="0" xfId="0" applyFont="1" applyFill="1" applyProtection="1">
      <protection locked="0"/>
    </xf>
    <xf numFmtId="0" fontId="8" fillId="9" borderId="38" xfId="0" applyFont="1" applyFill="1" applyBorder="1" applyAlignment="1" applyProtection="1">
      <alignment horizontal="center"/>
      <protection locked="0"/>
    </xf>
    <xf numFmtId="0" fontId="17" fillId="2" borderId="6" xfId="0" applyFont="1" applyFill="1" applyBorder="1" applyAlignment="1" applyProtection="1">
      <alignment horizontal="center"/>
      <protection locked="0"/>
    </xf>
    <xf numFmtId="0" fontId="8" fillId="9" borderId="10" xfId="0" applyFont="1" applyFill="1" applyBorder="1" applyAlignment="1" applyProtection="1">
      <alignment horizontal="center"/>
      <protection locked="0"/>
    </xf>
    <xf numFmtId="0" fontId="8" fillId="9" borderId="37" xfId="0" applyFont="1" applyFill="1" applyBorder="1" applyAlignment="1" applyProtection="1">
      <alignment horizontal="center"/>
      <protection locked="0"/>
    </xf>
    <xf numFmtId="0" fontId="8" fillId="9" borderId="58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31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7" fillId="2" borderId="0" xfId="0" applyFont="1" applyFill="1"/>
    <xf numFmtId="0" fontId="34" fillId="2" borderId="0" xfId="0" applyFont="1" applyFill="1"/>
    <xf numFmtId="0" fontId="35" fillId="2" borderId="0" xfId="0" applyFont="1" applyFill="1"/>
    <xf numFmtId="0" fontId="36" fillId="2" borderId="0" xfId="0" applyFont="1" applyFill="1"/>
    <xf numFmtId="0" fontId="33" fillId="2" borderId="0" xfId="0" applyFont="1" applyFill="1"/>
    <xf numFmtId="164" fontId="17" fillId="3" borderId="6" xfId="0" applyNumberFormat="1" applyFont="1" applyFill="1" applyBorder="1" applyAlignment="1" applyProtection="1">
      <alignment horizontal="center"/>
      <protection locked="0"/>
    </xf>
    <xf numFmtId="164" fontId="17" fillId="3" borderId="16" xfId="0" applyNumberFormat="1" applyFont="1" applyFill="1" applyBorder="1" applyAlignment="1" applyProtection="1">
      <alignment horizontal="center"/>
      <protection locked="0"/>
    </xf>
    <xf numFmtId="164" fontId="17" fillId="3" borderId="21" xfId="0" applyNumberFormat="1" applyFont="1" applyFill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17" fillId="3" borderId="29" xfId="0" applyNumberFormat="1" applyFont="1" applyFill="1" applyBorder="1" applyAlignment="1" applyProtection="1">
      <alignment horizontal="center"/>
      <protection locked="0"/>
    </xf>
    <xf numFmtId="164" fontId="17" fillId="3" borderId="27" xfId="0" applyNumberFormat="1" applyFont="1" applyFill="1" applyBorder="1" applyAlignment="1" applyProtection="1">
      <alignment horizontal="center"/>
      <protection locked="0"/>
    </xf>
    <xf numFmtId="164" fontId="23" fillId="3" borderId="1" xfId="0" applyNumberFormat="1" applyFont="1" applyFill="1" applyBorder="1" applyAlignment="1" applyProtection="1">
      <alignment horizontal="center"/>
      <protection locked="0"/>
    </xf>
    <xf numFmtId="164" fontId="17" fillId="3" borderId="43" xfId="0" applyNumberFormat="1" applyFont="1" applyFill="1" applyBorder="1" applyAlignment="1" applyProtection="1">
      <alignment horizontal="center"/>
      <protection locked="0"/>
    </xf>
    <xf numFmtId="164" fontId="17" fillId="3" borderId="54" xfId="0" applyNumberFormat="1" applyFont="1" applyFill="1" applyBorder="1" applyAlignment="1" applyProtection="1">
      <alignment horizontal="center"/>
      <protection locked="0"/>
    </xf>
    <xf numFmtId="0" fontId="17" fillId="19" borderId="16" xfId="0" applyFont="1" applyFill="1" applyBorder="1" applyAlignment="1" applyProtection="1">
      <alignment horizontal="center"/>
      <protection locked="0"/>
    </xf>
    <xf numFmtId="0" fontId="17" fillId="19" borderId="29" xfId="0" applyFont="1" applyFill="1" applyBorder="1" applyAlignment="1" applyProtection="1">
      <alignment horizontal="center"/>
      <protection locked="0"/>
    </xf>
    <xf numFmtId="3" fontId="17" fillId="19" borderId="16" xfId="1" applyNumberFormat="1" applyFont="1" applyFill="1" applyBorder="1" applyAlignment="1" applyProtection="1">
      <alignment horizontal="center"/>
    </xf>
    <xf numFmtId="3" fontId="17" fillId="19" borderId="21" xfId="1" applyNumberFormat="1" applyFont="1" applyFill="1" applyBorder="1" applyAlignment="1" applyProtection="1">
      <alignment horizontal="center"/>
    </xf>
    <xf numFmtId="0" fontId="17" fillId="19" borderId="21" xfId="0" applyFont="1" applyFill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43" xfId="0" applyFont="1" applyBorder="1" applyAlignment="1" applyProtection="1">
      <alignment horizontal="center"/>
      <protection locked="0"/>
    </xf>
    <xf numFmtId="0" fontId="17" fillId="0" borderId="54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0" fillId="18" borderId="0" xfId="0" applyNumberFormat="1" applyFill="1" applyAlignment="1" applyProtection="1">
      <alignment horizontal="center"/>
      <protection locked="0"/>
    </xf>
    <xf numFmtId="0" fontId="17" fillId="19" borderId="6" xfId="0" applyFont="1" applyFill="1" applyBorder="1" applyAlignment="1" applyProtection="1">
      <alignment horizontal="center"/>
      <protection locked="0"/>
    </xf>
    <xf numFmtId="164" fontId="17" fillId="19" borderId="6" xfId="0" applyNumberFormat="1" applyFont="1" applyFill="1" applyBorder="1" applyAlignment="1" applyProtection="1">
      <alignment horizontal="center"/>
      <protection locked="0"/>
    </xf>
    <xf numFmtId="164" fontId="17" fillId="19" borderId="16" xfId="0" applyNumberFormat="1" applyFont="1" applyFill="1" applyBorder="1" applyAlignment="1" applyProtection="1">
      <alignment horizontal="center"/>
      <protection locked="0"/>
    </xf>
    <xf numFmtId="164" fontId="17" fillId="19" borderId="21" xfId="0" applyNumberFormat="1" applyFont="1" applyFill="1" applyBorder="1" applyAlignment="1" applyProtection="1">
      <alignment horizontal="center"/>
      <protection locked="0"/>
    </xf>
    <xf numFmtId="0" fontId="17" fillId="19" borderId="47" xfId="0" applyFont="1" applyFill="1" applyBorder="1" applyAlignment="1" applyProtection="1">
      <alignment horizontal="center"/>
      <protection locked="0"/>
    </xf>
    <xf numFmtId="0" fontId="17" fillId="13" borderId="21" xfId="0" applyFont="1" applyFill="1" applyBorder="1" applyAlignment="1" applyProtection="1">
      <alignment horizontal="center"/>
      <protection locked="0"/>
    </xf>
    <xf numFmtId="164" fontId="17" fillId="13" borderId="21" xfId="0" applyNumberFormat="1" applyFont="1" applyFill="1" applyBorder="1" applyAlignment="1" applyProtection="1">
      <alignment horizontal="center"/>
      <protection locked="0"/>
    </xf>
    <xf numFmtId="0" fontId="17" fillId="19" borderId="27" xfId="0" applyFont="1" applyFill="1" applyBorder="1" applyAlignment="1" applyProtection="1">
      <alignment horizontal="center"/>
      <protection locked="0"/>
    </xf>
    <xf numFmtId="164" fontId="17" fillId="19" borderId="29" xfId="0" applyNumberFormat="1" applyFont="1" applyFill="1" applyBorder="1" applyAlignment="1" applyProtection="1">
      <alignment horizontal="center"/>
      <protection locked="0"/>
    </xf>
    <xf numFmtId="3" fontId="17" fillId="19" borderId="54" xfId="1" applyNumberFormat="1" applyFont="1" applyFill="1" applyBorder="1" applyAlignment="1" applyProtection="1">
      <alignment horizontal="center"/>
    </xf>
    <xf numFmtId="0" fontId="17" fillId="19" borderId="54" xfId="0" applyFont="1" applyFill="1" applyBorder="1" applyAlignment="1" applyProtection="1">
      <alignment horizontal="center"/>
      <protection locked="0"/>
    </xf>
    <xf numFmtId="164" fontId="17" fillId="19" borderId="54" xfId="0" applyNumberFormat="1" applyFont="1" applyFill="1" applyBorder="1" applyAlignment="1" applyProtection="1">
      <alignment horizontal="center"/>
      <protection locked="0"/>
    </xf>
    <xf numFmtId="3" fontId="17" fillId="0" borderId="47" xfId="1" applyNumberFormat="1" applyFont="1" applyFill="1" applyBorder="1" applyAlignment="1" applyProtection="1">
      <alignment horizontal="center"/>
    </xf>
    <xf numFmtId="0" fontId="17" fillId="0" borderId="47" xfId="0" applyFont="1" applyBorder="1" applyAlignment="1" applyProtection="1">
      <alignment horizontal="center"/>
      <protection locked="0"/>
    </xf>
    <xf numFmtId="164" fontId="17" fillId="3" borderId="47" xfId="0" applyNumberFormat="1" applyFont="1" applyFill="1" applyBorder="1" applyAlignment="1" applyProtection="1">
      <alignment horizontal="center"/>
      <protection locked="0"/>
    </xf>
    <xf numFmtId="0" fontId="6" fillId="19" borderId="21" xfId="0" applyFont="1" applyFill="1" applyBorder="1" applyAlignment="1" applyProtection="1">
      <alignment horizontal="center"/>
      <protection locked="0"/>
    </xf>
    <xf numFmtId="0" fontId="6" fillId="19" borderId="47" xfId="0" applyFont="1" applyFill="1" applyBorder="1" applyAlignment="1" applyProtection="1">
      <alignment horizontal="center"/>
      <protection locked="0"/>
    </xf>
    <xf numFmtId="0" fontId="6" fillId="19" borderId="6" xfId="0" applyFont="1" applyFill="1" applyBorder="1" applyAlignment="1" applyProtection="1">
      <alignment horizontal="center"/>
      <protection locked="0"/>
    </xf>
    <xf numFmtId="164" fontId="23" fillId="19" borderId="16" xfId="0" applyNumberFormat="1" applyFont="1" applyFill="1" applyBorder="1" applyAlignment="1" applyProtection="1">
      <alignment horizontal="center"/>
      <protection locked="0"/>
    </xf>
    <xf numFmtId="164" fontId="23" fillId="19" borderId="21" xfId="0" applyNumberFormat="1" applyFont="1" applyFill="1" applyBorder="1" applyAlignment="1" applyProtection="1">
      <alignment horizontal="center"/>
      <protection locked="0"/>
    </xf>
    <xf numFmtId="164" fontId="23" fillId="3" borderId="27" xfId="0" applyNumberFormat="1" applyFont="1" applyFill="1" applyBorder="1" applyAlignment="1" applyProtection="1">
      <alignment horizontal="center"/>
      <protection locked="0"/>
    </xf>
    <xf numFmtId="0" fontId="8" fillId="9" borderId="26" xfId="0" applyFont="1" applyFill="1" applyBorder="1" applyAlignment="1" applyProtection="1">
      <alignment horizontal="center"/>
      <protection locked="0"/>
    </xf>
    <xf numFmtId="0" fontId="8" fillId="9" borderId="23" xfId="0" applyFont="1" applyFill="1" applyBorder="1" applyAlignment="1" applyProtection="1">
      <alignment horizontal="center"/>
      <protection locked="0"/>
    </xf>
    <xf numFmtId="164" fontId="6" fillId="19" borderId="21" xfId="0" applyNumberFormat="1" applyFont="1" applyFill="1" applyBorder="1" applyAlignment="1" applyProtection="1">
      <alignment horizontal="center"/>
      <protection locked="0"/>
    </xf>
    <xf numFmtId="164" fontId="6" fillId="19" borderId="6" xfId="0" applyNumberFormat="1" applyFont="1" applyFill="1" applyBorder="1" applyAlignment="1" applyProtection="1">
      <alignment horizontal="center"/>
      <protection locked="0"/>
    </xf>
    <xf numFmtId="164" fontId="6" fillId="19" borderId="47" xfId="0" applyNumberFormat="1" applyFont="1" applyFill="1" applyBorder="1" applyAlignment="1" applyProtection="1">
      <alignment horizontal="center"/>
      <protection locked="0"/>
    </xf>
    <xf numFmtId="164" fontId="17" fillId="19" borderId="47" xfId="0" applyNumberFormat="1" applyFont="1" applyFill="1" applyBorder="1" applyAlignment="1" applyProtection="1">
      <alignment horizontal="center"/>
      <protection locked="0"/>
    </xf>
    <xf numFmtId="164" fontId="17" fillId="5" borderId="6" xfId="0" applyNumberFormat="1" applyFont="1" applyFill="1" applyBorder="1" applyAlignment="1">
      <alignment horizontal="center" wrapText="1"/>
    </xf>
    <xf numFmtId="0" fontId="17" fillId="4" borderId="16" xfId="0" applyFont="1" applyFill="1" applyBorder="1" applyAlignment="1">
      <alignment horizontal="center"/>
    </xf>
    <xf numFmtId="164" fontId="0" fillId="2" borderId="0" xfId="0" applyNumberFormat="1" applyFill="1" applyProtection="1">
      <protection locked="0"/>
    </xf>
    <xf numFmtId="0" fontId="43" fillId="2" borderId="0" xfId="0" applyFont="1" applyFill="1"/>
    <xf numFmtId="0" fontId="43" fillId="0" borderId="0" xfId="0" applyFont="1"/>
    <xf numFmtId="0" fontId="6" fillId="2" borderId="11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0" xfId="0" applyFont="1"/>
    <xf numFmtId="0" fontId="6" fillId="2" borderId="15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5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17" fillId="2" borderId="25" xfId="0" applyFont="1" applyFill="1" applyBorder="1"/>
    <xf numFmtId="0" fontId="33" fillId="16" borderId="0" xfId="0" applyFont="1" applyFill="1"/>
    <xf numFmtId="0" fontId="6" fillId="16" borderId="0" xfId="0" applyFont="1" applyFill="1"/>
    <xf numFmtId="0" fontId="17" fillId="2" borderId="28" xfId="0" applyFont="1" applyFill="1" applyBorder="1"/>
    <xf numFmtId="0" fontId="33" fillId="0" borderId="0" xfId="0" applyFont="1"/>
    <xf numFmtId="0" fontId="6" fillId="2" borderId="20" xfId="0" applyFont="1" applyFill="1" applyBorder="1"/>
    <xf numFmtId="0" fontId="6" fillId="2" borderId="2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15" fillId="0" borderId="0" xfId="0" applyFont="1"/>
    <xf numFmtId="0" fontId="6" fillId="2" borderId="0" xfId="0" applyFont="1" applyFill="1" applyAlignment="1">
      <alignment horizontal="left"/>
    </xf>
    <xf numFmtId="0" fontId="17" fillId="0" borderId="25" xfId="0" applyFont="1" applyBorder="1"/>
    <xf numFmtId="0" fontId="44" fillId="2" borderId="0" xfId="0" applyFont="1" applyFill="1"/>
    <xf numFmtId="0" fontId="45" fillId="2" borderId="0" xfId="0" applyFont="1" applyFill="1"/>
    <xf numFmtId="0" fontId="46" fillId="2" borderId="0" xfId="0" applyFont="1" applyFill="1" applyAlignment="1">
      <alignment horizontal="center"/>
    </xf>
    <xf numFmtId="0" fontId="46" fillId="2" borderId="0" xfId="0" applyFont="1" applyFill="1"/>
    <xf numFmtId="0" fontId="46" fillId="0" borderId="0" xfId="0" applyFont="1"/>
    <xf numFmtId="0" fontId="6" fillId="2" borderId="0" xfId="0" applyFont="1" applyFill="1" applyAlignment="1">
      <alignment horizontal="right" vertical="center"/>
    </xf>
    <xf numFmtId="164" fontId="32" fillId="2" borderId="0" xfId="0" applyNumberFormat="1" applyFont="1" applyFill="1" applyAlignment="1">
      <alignment horizontal="right" vertical="center"/>
    </xf>
    <xf numFmtId="0" fontId="6" fillId="5" borderId="5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wrapText="1"/>
    </xf>
    <xf numFmtId="164" fontId="6" fillId="5" borderId="6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3" fillId="10" borderId="0" xfId="0" applyFont="1" applyFill="1"/>
    <xf numFmtId="0" fontId="17" fillId="19" borderId="5" xfId="0" applyFont="1" applyFill="1" applyBorder="1" applyAlignment="1">
      <alignment horizontal="left" vertical="center" wrapText="1"/>
    </xf>
    <xf numFmtId="0" fontId="17" fillId="19" borderId="6" xfId="0" applyFont="1" applyFill="1" applyBorder="1" applyAlignment="1">
      <alignment horizontal="center"/>
    </xf>
    <xf numFmtId="164" fontId="17" fillId="19" borderId="6" xfId="0" applyNumberFormat="1" applyFont="1" applyFill="1" applyBorder="1" applyAlignment="1">
      <alignment horizontal="center"/>
    </xf>
    <xf numFmtId="164" fontId="17" fillId="19" borderId="8" xfId="0" applyNumberFormat="1" applyFont="1" applyFill="1" applyBorder="1" applyAlignment="1">
      <alignment horizontal="center"/>
    </xf>
    <xf numFmtId="0" fontId="17" fillId="19" borderId="16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164" fontId="17" fillId="19" borderId="16" xfId="0" applyNumberFormat="1" applyFont="1" applyFill="1" applyBorder="1" applyAlignment="1">
      <alignment horizontal="center"/>
    </xf>
    <xf numFmtId="164" fontId="17" fillId="19" borderId="18" xfId="0" applyNumberFormat="1" applyFont="1" applyFill="1" applyBorder="1" applyAlignment="1">
      <alignment horizontal="center"/>
    </xf>
    <xf numFmtId="0" fontId="17" fillId="19" borderId="29" xfId="0" applyFont="1" applyFill="1" applyBorder="1" applyAlignment="1">
      <alignment horizontal="center"/>
    </xf>
    <xf numFmtId="0" fontId="17" fillId="24" borderId="29" xfId="0" applyFont="1" applyFill="1" applyBorder="1" applyAlignment="1">
      <alignment horizontal="center"/>
    </xf>
    <xf numFmtId="164" fontId="17" fillId="19" borderId="29" xfId="0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164" fontId="17" fillId="0" borderId="16" xfId="0" applyNumberFormat="1" applyFont="1" applyBorder="1" applyAlignment="1">
      <alignment horizontal="center"/>
    </xf>
    <xf numFmtId="164" fontId="17" fillId="2" borderId="16" xfId="0" applyNumberFormat="1" applyFont="1" applyFill="1" applyBorder="1" applyAlignment="1">
      <alignment horizontal="center"/>
    </xf>
    <xf numFmtId="164" fontId="17" fillId="0" borderId="18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24" borderId="1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  <xf numFmtId="164" fontId="17" fillId="2" borderId="21" xfId="0" applyNumberFormat="1" applyFont="1" applyFill="1" applyBorder="1" applyAlignment="1">
      <alignment horizontal="center"/>
    </xf>
    <xf numFmtId="164" fontId="17" fillId="0" borderId="23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164" fontId="17" fillId="0" borderId="27" xfId="0" applyNumberFormat="1" applyFont="1" applyBorder="1" applyAlignment="1">
      <alignment horizontal="center"/>
    </xf>
    <xf numFmtId="0" fontId="17" fillId="23" borderId="16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19" borderId="21" xfId="0" applyFont="1" applyFill="1" applyBorder="1" applyAlignment="1">
      <alignment horizontal="center"/>
    </xf>
    <xf numFmtId="164" fontId="17" fillId="19" borderId="21" xfId="0" applyNumberFormat="1" applyFont="1" applyFill="1" applyBorder="1" applyAlignment="1">
      <alignment horizontal="center"/>
    </xf>
    <xf numFmtId="164" fontId="17" fillId="19" borderId="23" xfId="0" applyNumberFormat="1" applyFont="1" applyFill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164" fontId="17" fillId="2" borderId="6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3" fillId="17" borderId="0" xfId="0" applyFont="1" applyFill="1"/>
    <xf numFmtId="0" fontId="17" fillId="0" borderId="6" xfId="0" quotePrefix="1" applyFont="1" applyBorder="1" applyAlignment="1">
      <alignment horizontal="center"/>
    </xf>
    <xf numFmtId="0" fontId="0" fillId="3" borderId="0" xfId="0" applyFill="1"/>
    <xf numFmtId="0" fontId="17" fillId="0" borderId="16" xfId="0" quotePrefix="1" applyFont="1" applyBorder="1" applyAlignment="1">
      <alignment horizontal="center"/>
    </xf>
    <xf numFmtId="0" fontId="17" fillId="13" borderId="21" xfId="0" quotePrefix="1" applyFont="1" applyFill="1" applyBorder="1" applyAlignment="1">
      <alignment horizontal="center"/>
    </xf>
    <xf numFmtId="0" fontId="17" fillId="13" borderId="21" xfId="0" applyFont="1" applyFill="1" applyBorder="1" applyAlignment="1">
      <alignment horizontal="center"/>
    </xf>
    <xf numFmtId="164" fontId="17" fillId="13" borderId="21" xfId="0" applyNumberFormat="1" applyFont="1" applyFill="1" applyBorder="1" applyAlignment="1">
      <alignment horizontal="center"/>
    </xf>
    <xf numFmtId="0" fontId="6" fillId="19" borderId="6" xfId="0" applyFont="1" applyFill="1" applyBorder="1" applyAlignment="1">
      <alignment horizontal="center"/>
    </xf>
    <xf numFmtId="164" fontId="6" fillId="19" borderId="21" xfId="0" applyNumberFormat="1" applyFont="1" applyFill="1" applyBorder="1" applyAlignment="1">
      <alignment horizontal="center"/>
    </xf>
    <xf numFmtId="164" fontId="6" fillId="19" borderId="6" xfId="0" applyNumberFormat="1" applyFont="1" applyFill="1" applyBorder="1" applyAlignment="1">
      <alignment horizontal="center"/>
    </xf>
    <xf numFmtId="164" fontId="6" fillId="19" borderId="47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7" fillId="19" borderId="20" xfId="0" applyFont="1" applyFill="1" applyBorder="1" applyAlignment="1">
      <alignment horizontal="left" vertical="center"/>
    </xf>
    <xf numFmtId="0" fontId="20" fillId="7" borderId="12" xfId="0" applyFont="1" applyFill="1" applyBorder="1" applyAlignment="1">
      <alignment horizontal="left"/>
    </xf>
    <xf numFmtId="0" fontId="17" fillId="0" borderId="60" xfId="0" applyFont="1" applyBorder="1" applyAlignment="1">
      <alignment horizontal="left" vertical="center" wrapText="1"/>
    </xf>
    <xf numFmtId="0" fontId="20" fillId="17" borderId="0" xfId="0" applyFont="1" applyFill="1" applyAlignment="1">
      <alignment horizontal="left"/>
    </xf>
    <xf numFmtId="0" fontId="20" fillId="7" borderId="0" xfId="0" applyFont="1" applyFill="1" applyAlignment="1">
      <alignment horizontal="left"/>
    </xf>
    <xf numFmtId="0" fontId="20" fillId="7" borderId="43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164" fontId="0" fillId="3" borderId="0" xfId="0" applyNumberFormat="1" applyFill="1" applyAlignment="1">
      <alignment horizontal="center"/>
    </xf>
    <xf numFmtId="0" fontId="9" fillId="2" borderId="0" xfId="0" applyFont="1" applyFill="1"/>
    <xf numFmtId="0" fontId="9" fillId="3" borderId="0" xfId="0" applyFont="1" applyFill="1"/>
    <xf numFmtId="0" fontId="9" fillId="2" borderId="0" xfId="0" applyFont="1" applyFill="1" applyAlignment="1">
      <alignment horizontal="left"/>
    </xf>
    <xf numFmtId="164" fontId="12" fillId="3" borderId="0" xfId="0" applyNumberFormat="1" applyFont="1" applyFill="1"/>
    <xf numFmtId="164" fontId="12" fillId="2" borderId="0" xfId="0" applyNumberFormat="1" applyFont="1" applyFill="1"/>
    <xf numFmtId="164" fontId="12" fillId="2" borderId="0" xfId="0" applyNumberFormat="1" applyFont="1" applyFill="1" applyAlignment="1">
      <alignment horizontal="center"/>
    </xf>
    <xf numFmtId="164" fontId="13" fillId="6" borderId="3" xfId="0" applyNumberFormat="1" applyFont="1" applyFill="1" applyBorder="1" applyAlignment="1">
      <alignment horizontal="center"/>
    </xf>
    <xf numFmtId="164" fontId="14" fillId="3" borderId="4" xfId="0" applyNumberFormat="1" applyFont="1" applyFill="1" applyBorder="1" applyAlignment="1">
      <alignment horizontal="center"/>
    </xf>
    <xf numFmtId="164" fontId="14" fillId="21" borderId="4" xfId="0" applyNumberFormat="1" applyFont="1" applyFill="1" applyBorder="1" applyAlignment="1">
      <alignment horizontal="center"/>
    </xf>
    <xf numFmtId="164" fontId="15" fillId="3" borderId="0" xfId="0" applyNumberFormat="1" applyFont="1" applyFill="1" applyAlignment="1">
      <alignment horizontal="center"/>
    </xf>
    <xf numFmtId="164" fontId="14" fillId="7" borderId="1" xfId="0" applyNumberFormat="1" applyFont="1" applyFill="1" applyBorder="1" applyAlignment="1">
      <alignment horizontal="center"/>
    </xf>
    <xf numFmtId="164" fontId="14" fillId="20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64" fontId="6" fillId="2" borderId="0" xfId="0" applyNumberFormat="1" applyFont="1" applyFill="1" applyAlignment="1">
      <alignment horizontal="center"/>
    </xf>
    <xf numFmtId="164" fontId="16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9" fillId="19" borderId="49" xfId="0" applyNumberFormat="1" applyFon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39" fillId="13" borderId="49" xfId="0" applyNumberFormat="1" applyFont="1" applyFill="1" applyBorder="1" applyAlignment="1">
      <alignment horizontal="center" vertical="center"/>
    </xf>
    <xf numFmtId="164" fontId="40" fillId="3" borderId="0" xfId="0" applyNumberFormat="1" applyFont="1" applyFill="1" applyAlignment="1">
      <alignment horizontal="center" vertical="center"/>
    </xf>
    <xf numFmtId="164" fontId="39" fillId="23" borderId="49" xfId="0" applyNumberFormat="1" applyFont="1" applyFill="1" applyBorder="1" applyAlignment="1">
      <alignment horizontal="center" vertical="center"/>
    </xf>
    <xf numFmtId="0" fontId="41" fillId="2" borderId="0" xfId="0" applyFont="1" applyFill="1"/>
    <xf numFmtId="0" fontId="6" fillId="5" borderId="7" xfId="0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 wrapText="1"/>
    </xf>
    <xf numFmtId="164" fontId="6" fillId="5" borderId="5" xfId="0" applyNumberFormat="1" applyFont="1" applyFill="1" applyBorder="1" applyAlignment="1">
      <alignment horizontal="center" wrapText="1"/>
    </xf>
    <xf numFmtId="164" fontId="6" fillId="3" borderId="6" xfId="0" applyNumberFormat="1" applyFont="1" applyFill="1" applyBorder="1" applyAlignment="1">
      <alignment horizontal="center" wrapText="1"/>
    </xf>
    <xf numFmtId="164" fontId="6" fillId="3" borderId="8" xfId="0" applyNumberFormat="1" applyFont="1" applyFill="1" applyBorder="1" applyAlignment="1">
      <alignment horizontal="center" wrapText="1"/>
    </xf>
    <xf numFmtId="164" fontId="6" fillId="5" borderId="8" xfId="0" applyNumberFormat="1" applyFont="1" applyFill="1" applyBorder="1" applyAlignment="1">
      <alignment horizontal="center" wrapText="1"/>
    </xf>
    <xf numFmtId="164" fontId="6" fillId="5" borderId="9" xfId="0" applyNumberFormat="1" applyFont="1" applyFill="1" applyBorder="1" applyAlignment="1">
      <alignment horizontal="center" wrapText="1"/>
    </xf>
    <xf numFmtId="164" fontId="6" fillId="5" borderId="7" xfId="0" applyNumberFormat="1" applyFont="1" applyFill="1" applyBorder="1" applyAlignment="1">
      <alignment horizontal="center" wrapText="1"/>
    </xf>
    <xf numFmtId="164" fontId="20" fillId="18" borderId="7" xfId="0" applyNumberFormat="1" applyFont="1" applyFill="1" applyBorder="1" applyAlignment="1">
      <alignment horizontal="center" wrapText="1"/>
    </xf>
    <xf numFmtId="164" fontId="19" fillId="8" borderId="7" xfId="0" applyNumberFormat="1" applyFont="1" applyFill="1" applyBorder="1" applyAlignment="1">
      <alignment horizontal="center" wrapText="1"/>
    </xf>
    <xf numFmtId="164" fontId="8" fillId="2" borderId="0" xfId="0" applyNumberFormat="1" applyFont="1" applyFill="1" applyAlignment="1">
      <alignment horizontal="center"/>
    </xf>
    <xf numFmtId="0" fontId="20" fillId="7" borderId="9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0" fontId="3" fillId="10" borderId="10" xfId="0" applyFont="1" applyFill="1" applyBorder="1"/>
    <xf numFmtId="0" fontId="3" fillId="0" borderId="0" xfId="0" applyFont="1"/>
    <xf numFmtId="0" fontId="17" fillId="0" borderId="1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24" borderId="27" xfId="0" applyFont="1" applyFill="1" applyBorder="1" applyAlignment="1">
      <alignment horizontal="center"/>
    </xf>
    <xf numFmtId="0" fontId="17" fillId="0" borderId="29" xfId="0" applyFont="1" applyBorder="1" applyAlignment="1">
      <alignment horizontal="center"/>
    </xf>
    <xf numFmtId="164" fontId="17" fillId="0" borderId="29" xfId="0" applyNumberFormat="1" applyFont="1" applyBorder="1" applyAlignment="1">
      <alignment horizontal="center"/>
    </xf>
    <xf numFmtId="164" fontId="17" fillId="3" borderId="13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20" fillId="18" borderId="6" xfId="0" applyNumberFormat="1" applyFont="1" applyFill="1" applyBorder="1" applyAlignment="1">
      <alignment horizontal="center"/>
    </xf>
    <xf numFmtId="164" fontId="21" fillId="12" borderId="6" xfId="0" applyNumberFormat="1" applyFont="1" applyFill="1" applyBorder="1" applyAlignment="1">
      <alignment horizontal="center"/>
    </xf>
    <xf numFmtId="10" fontId="21" fillId="12" borderId="8" xfId="0" applyNumberFormat="1" applyFont="1" applyFill="1" applyBorder="1" applyAlignment="1">
      <alignment horizontal="center"/>
    </xf>
    <xf numFmtId="164" fontId="17" fillId="3" borderId="17" xfId="0" applyNumberFormat="1" applyFont="1" applyFill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20" fillId="18" borderId="27" xfId="0" applyNumberFormat="1" applyFont="1" applyFill="1" applyBorder="1" applyAlignment="1">
      <alignment horizontal="center"/>
    </xf>
    <xf numFmtId="164" fontId="21" fillId="12" borderId="16" xfId="0" applyNumberFormat="1" applyFont="1" applyFill="1" applyBorder="1" applyAlignment="1">
      <alignment horizontal="center"/>
    </xf>
    <xf numFmtId="10" fontId="21" fillId="14" borderId="18" xfId="0" applyNumberFormat="1" applyFont="1" applyFill="1" applyBorder="1" applyAlignment="1">
      <alignment horizontal="center"/>
    </xf>
    <xf numFmtId="164" fontId="17" fillId="3" borderId="30" xfId="0" applyNumberFormat="1" applyFont="1" applyFill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/>
    </xf>
    <xf numFmtId="164" fontId="20" fillId="18" borderId="43" xfId="0" applyNumberFormat="1" applyFont="1" applyFill="1" applyBorder="1" applyAlignment="1">
      <alignment horizontal="center"/>
    </xf>
    <xf numFmtId="164" fontId="21" fillId="14" borderId="29" xfId="0" applyNumberFormat="1" applyFont="1" applyFill="1" applyBorder="1" applyAlignment="1">
      <alignment horizontal="center"/>
    </xf>
    <xf numFmtId="10" fontId="21" fillId="14" borderId="31" xfId="0" applyNumberFormat="1" applyFont="1" applyFill="1" applyBorder="1" applyAlignment="1">
      <alignment horizontal="center"/>
    </xf>
    <xf numFmtId="164" fontId="17" fillId="3" borderId="16" xfId="0" applyNumberFormat="1" applyFont="1" applyFill="1" applyBorder="1" applyAlignment="1">
      <alignment horizontal="center"/>
    </xf>
    <xf numFmtId="164" fontId="20" fillId="18" borderId="16" xfId="0" applyNumberFormat="1" applyFont="1" applyFill="1" applyBorder="1" applyAlignment="1">
      <alignment horizontal="center"/>
    </xf>
    <xf numFmtId="164" fontId="21" fillId="14" borderId="16" xfId="0" applyNumberFormat="1" applyFont="1" applyFill="1" applyBorder="1" applyAlignment="1">
      <alignment horizontal="center"/>
    </xf>
    <xf numFmtId="10" fontId="21" fillId="14" borderId="16" xfId="0" applyNumberFormat="1" applyFont="1" applyFill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20" fillId="18" borderId="1" xfId="0" applyNumberFormat="1" applyFont="1" applyFill="1" applyBorder="1" applyAlignment="1">
      <alignment horizontal="center"/>
    </xf>
    <xf numFmtId="164" fontId="21" fillId="12" borderId="1" xfId="0" applyNumberFormat="1" applyFont="1" applyFill="1" applyBorder="1" applyAlignment="1">
      <alignment horizontal="center"/>
    </xf>
    <xf numFmtId="10" fontId="21" fillId="14" borderId="1" xfId="0" applyNumberFormat="1" applyFont="1" applyFill="1" applyBorder="1" applyAlignment="1">
      <alignment horizontal="center"/>
    </xf>
    <xf numFmtId="164" fontId="17" fillId="3" borderId="21" xfId="0" applyNumberFormat="1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164" fontId="20" fillId="18" borderId="21" xfId="0" applyNumberFormat="1" applyFont="1" applyFill="1" applyBorder="1" applyAlignment="1">
      <alignment horizontal="center"/>
    </xf>
    <xf numFmtId="164" fontId="21" fillId="14" borderId="21" xfId="0" applyNumberFormat="1" applyFont="1" applyFill="1" applyBorder="1" applyAlignment="1">
      <alignment horizontal="center"/>
    </xf>
    <xf numFmtId="10" fontId="21" fillId="14" borderId="21" xfId="0" applyNumberFormat="1" applyFont="1" applyFill="1" applyBorder="1" applyAlignment="1">
      <alignment horizontal="center"/>
    </xf>
    <xf numFmtId="164" fontId="23" fillId="0" borderId="27" xfId="0" applyNumberFormat="1" applyFont="1" applyBorder="1" applyAlignment="1">
      <alignment horizontal="center"/>
    </xf>
    <xf numFmtId="164" fontId="17" fillId="3" borderId="27" xfId="0" applyNumberFormat="1" applyFont="1" applyFill="1" applyBorder="1" applyAlignment="1">
      <alignment horizontal="center"/>
    </xf>
    <xf numFmtId="164" fontId="21" fillId="12" borderId="27" xfId="0" applyNumberFormat="1" applyFont="1" applyFill="1" applyBorder="1" applyAlignment="1">
      <alignment horizontal="center"/>
    </xf>
    <xf numFmtId="10" fontId="21" fillId="14" borderId="36" xfId="0" applyNumberFormat="1" applyFont="1" applyFill="1" applyBorder="1" applyAlignment="1">
      <alignment horizontal="center"/>
    </xf>
    <xf numFmtId="164" fontId="17" fillId="3" borderId="22" xfId="0" applyNumberFormat="1" applyFont="1" applyFill="1" applyBorder="1" applyAlignment="1">
      <alignment horizontal="center"/>
    </xf>
    <xf numFmtId="10" fontId="21" fillId="14" borderId="23" xfId="0" applyNumberFormat="1" applyFont="1" applyFill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0" fontId="21" fillId="12" borderId="18" xfId="0" applyNumberFormat="1" applyFont="1" applyFill="1" applyBorder="1" applyAlignment="1">
      <alignment horizontal="center"/>
    </xf>
    <xf numFmtId="164" fontId="17" fillId="3" borderId="4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0" fontId="21" fillId="12" borderId="26" xfId="0" applyNumberFormat="1" applyFont="1" applyFill="1" applyBorder="1" applyAlignment="1">
      <alignment horizontal="center"/>
    </xf>
    <xf numFmtId="164" fontId="17" fillId="3" borderId="29" xfId="0" applyNumberFormat="1" applyFont="1" applyFill="1" applyBorder="1" applyAlignment="1">
      <alignment horizontal="center"/>
    </xf>
    <xf numFmtId="164" fontId="21" fillId="12" borderId="29" xfId="0" applyNumberFormat="1" applyFont="1" applyFill="1" applyBorder="1" applyAlignment="1">
      <alignment horizontal="center"/>
    </xf>
    <xf numFmtId="10" fontId="21" fillId="12" borderId="31" xfId="0" applyNumberFormat="1" applyFont="1" applyFill="1" applyBorder="1" applyAlignment="1">
      <alignment horizontal="center"/>
    </xf>
    <xf numFmtId="164" fontId="20" fillId="18" borderId="47" xfId="0" applyNumberFormat="1" applyFont="1" applyFill="1" applyBorder="1" applyAlignment="1">
      <alignment horizontal="center"/>
    </xf>
    <xf numFmtId="164" fontId="21" fillId="14" borderId="1" xfId="0" applyNumberFormat="1" applyFont="1" applyFill="1" applyBorder="1" applyAlignment="1">
      <alignment horizontal="center"/>
    </xf>
    <xf numFmtId="10" fontId="21" fillId="14" borderId="26" xfId="0" applyNumberFormat="1" applyFont="1" applyFill="1" applyBorder="1" applyAlignment="1">
      <alignment horizontal="center"/>
    </xf>
    <xf numFmtId="164" fontId="17" fillId="3" borderId="35" xfId="0" applyNumberFormat="1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21" fillId="14" borderId="27" xfId="0" applyNumberFormat="1" applyFont="1" applyFill="1" applyBorder="1" applyAlignment="1">
      <alignment horizontal="center"/>
    </xf>
    <xf numFmtId="10" fontId="21" fillId="12" borderId="1" xfId="0" applyNumberFormat="1" applyFont="1" applyFill="1" applyBorder="1" applyAlignment="1">
      <alignment horizontal="center"/>
    </xf>
    <xf numFmtId="164" fontId="21" fillId="12" borderId="21" xfId="0" applyNumberFormat="1" applyFont="1" applyFill="1" applyBorder="1" applyAlignment="1">
      <alignment horizontal="center"/>
    </xf>
    <xf numFmtId="10" fontId="21" fillId="12" borderId="21" xfId="0" applyNumberFormat="1" applyFont="1" applyFill="1" applyBorder="1" applyAlignment="1">
      <alignment horizontal="center"/>
    </xf>
    <xf numFmtId="10" fontId="21" fillId="12" borderId="36" xfId="0" applyNumberFormat="1" applyFont="1" applyFill="1" applyBorder="1" applyAlignment="1">
      <alignment horizontal="center"/>
    </xf>
    <xf numFmtId="10" fontId="21" fillId="12" borderId="23" xfId="0" applyNumberFormat="1" applyFont="1" applyFill="1" applyBorder="1" applyAlignment="1">
      <alignment horizontal="center"/>
    </xf>
    <xf numFmtId="0" fontId="20" fillId="10" borderId="0" xfId="0" applyFont="1" applyFill="1" applyAlignment="1">
      <alignment horizontal="left"/>
    </xf>
    <xf numFmtId="164" fontId="37" fillId="7" borderId="27" xfId="0" applyNumberFormat="1" applyFont="1" applyFill="1" applyBorder="1" applyAlignment="1">
      <alignment horizontal="center"/>
    </xf>
    <xf numFmtId="0" fontId="24" fillId="7" borderId="0" xfId="0" applyFont="1" applyFill="1" applyAlignment="1">
      <alignment horizontal="left"/>
    </xf>
    <xf numFmtId="0" fontId="24" fillId="7" borderId="38" xfId="0" applyFont="1" applyFill="1" applyBorder="1" applyAlignment="1">
      <alignment horizontal="left"/>
    </xf>
    <xf numFmtId="3" fontId="17" fillId="19" borderId="16" xfId="0" applyNumberFormat="1" applyFont="1" applyFill="1" applyBorder="1" applyAlignment="1">
      <alignment horizontal="center"/>
    </xf>
    <xf numFmtId="3" fontId="17" fillId="19" borderId="21" xfId="0" applyNumberFormat="1" applyFont="1" applyFill="1" applyBorder="1" applyAlignment="1">
      <alignment horizontal="center"/>
    </xf>
    <xf numFmtId="3" fontId="17" fillId="19" borderId="29" xfId="0" applyNumberFormat="1" applyFont="1" applyFill="1" applyBorder="1" applyAlignment="1">
      <alignment horizontal="center"/>
    </xf>
    <xf numFmtId="164" fontId="23" fillId="19" borderId="16" xfId="0" applyNumberFormat="1" applyFont="1" applyFill="1" applyBorder="1" applyAlignment="1">
      <alignment horizontal="center"/>
    </xf>
    <xf numFmtId="164" fontId="23" fillId="19" borderId="21" xfId="0" applyNumberFormat="1" applyFont="1" applyFill="1" applyBorder="1" applyAlignment="1">
      <alignment horizontal="center"/>
    </xf>
    <xf numFmtId="164" fontId="17" fillId="0" borderId="63" xfId="0" applyNumberFormat="1" applyFont="1" applyBorder="1" applyAlignment="1">
      <alignment horizontal="center"/>
    </xf>
    <xf numFmtId="164" fontId="17" fillId="3" borderId="15" xfId="0" applyNumberFormat="1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164" fontId="20" fillId="18" borderId="35" xfId="0" applyNumberFormat="1" applyFont="1" applyFill="1" applyBorder="1" applyAlignment="1">
      <alignment horizontal="center"/>
    </xf>
    <xf numFmtId="164" fontId="17" fillId="0" borderId="64" xfId="0" applyNumberFormat="1" applyFont="1" applyBorder="1" applyAlignment="1">
      <alignment horizontal="center"/>
    </xf>
    <xf numFmtId="164" fontId="17" fillId="3" borderId="20" xfId="0" applyNumberFormat="1" applyFont="1" applyFill="1" applyBorder="1" applyAlignment="1">
      <alignment horizontal="center"/>
    </xf>
    <xf numFmtId="164" fontId="6" fillId="3" borderId="23" xfId="0" applyNumberFormat="1" applyFont="1" applyFill="1" applyBorder="1" applyAlignment="1">
      <alignment horizontal="center"/>
    </xf>
    <xf numFmtId="0" fontId="20" fillId="7" borderId="44" xfId="0" applyFont="1" applyFill="1" applyBorder="1" applyAlignment="1">
      <alignment horizontal="left"/>
    </xf>
    <xf numFmtId="0" fontId="3" fillId="10" borderId="38" xfId="0" applyFont="1" applyFill="1" applyBorder="1"/>
    <xf numFmtId="164" fontId="23" fillId="2" borderId="16" xfId="0" applyNumberFormat="1" applyFont="1" applyFill="1" applyBorder="1" applyAlignment="1">
      <alignment horizontal="center"/>
    </xf>
    <xf numFmtId="164" fontId="23" fillId="2" borderId="29" xfId="0" applyNumberFormat="1" applyFont="1" applyFill="1" applyBorder="1" applyAlignment="1">
      <alignment horizontal="center"/>
    </xf>
    <xf numFmtId="164" fontId="17" fillId="2" borderId="29" xfId="0" applyNumberFormat="1" applyFont="1" applyFill="1" applyBorder="1" applyAlignment="1">
      <alignment horizontal="center"/>
    </xf>
    <xf numFmtId="164" fontId="17" fillId="2" borderId="31" xfId="0" applyNumberFormat="1" applyFont="1" applyFill="1" applyBorder="1" applyAlignment="1">
      <alignment horizontal="center"/>
    </xf>
    <xf numFmtId="164" fontId="17" fillId="6" borderId="16" xfId="0" applyNumberFormat="1" applyFont="1" applyFill="1" applyBorder="1" applyAlignment="1">
      <alignment horizontal="center"/>
    </xf>
    <xf numFmtId="164" fontId="17" fillId="6" borderId="21" xfId="0" applyNumberFormat="1" applyFont="1" applyFill="1" applyBorder="1" applyAlignment="1">
      <alignment horizontal="center"/>
    </xf>
    <xf numFmtId="164" fontId="21" fillId="6" borderId="1" xfId="0" applyNumberFormat="1" applyFont="1" applyFill="1" applyBorder="1" applyAlignment="1">
      <alignment horizontal="center"/>
    </xf>
    <xf numFmtId="164" fontId="23" fillId="0" borderId="21" xfId="0" applyNumberFormat="1" applyFont="1" applyBorder="1" applyAlignment="1">
      <alignment horizontal="center"/>
    </xf>
    <xf numFmtId="164" fontId="21" fillId="6" borderId="21" xfId="0" applyNumberFormat="1" applyFont="1" applyFill="1" applyBorder="1" applyAlignment="1">
      <alignment horizontal="center"/>
    </xf>
    <xf numFmtId="164" fontId="20" fillId="7" borderId="27" xfId="0" applyNumberFormat="1" applyFont="1" applyFill="1" applyBorder="1" applyAlignment="1">
      <alignment horizontal="center"/>
    </xf>
    <xf numFmtId="0" fontId="20" fillId="7" borderId="38" xfId="0" applyFont="1" applyFill="1" applyBorder="1" applyAlignment="1">
      <alignment horizontal="left"/>
    </xf>
    <xf numFmtId="0" fontId="17" fillId="19" borderId="45" xfId="0" applyFont="1" applyFill="1" applyBorder="1" applyAlignment="1">
      <alignment horizontal="left" vertical="center" wrapText="1"/>
    </xf>
    <xf numFmtId="0" fontId="17" fillId="19" borderId="54" xfId="0" applyFont="1" applyFill="1" applyBorder="1" applyAlignment="1">
      <alignment horizontal="center"/>
    </xf>
    <xf numFmtId="164" fontId="17" fillId="19" borderId="54" xfId="0" applyNumberFormat="1" applyFont="1" applyFill="1" applyBorder="1" applyAlignment="1">
      <alignment horizontal="center"/>
    </xf>
    <xf numFmtId="0" fontId="17" fillId="0" borderId="47" xfId="0" applyFont="1" applyBorder="1" applyAlignment="1">
      <alignment horizontal="center"/>
    </xf>
    <xf numFmtId="164" fontId="17" fillId="0" borderId="47" xfId="0" applyNumberFormat="1" applyFont="1" applyBorder="1" applyAlignment="1">
      <alignment horizontal="center"/>
    </xf>
    <xf numFmtId="164" fontId="17" fillId="3" borderId="54" xfId="0" applyNumberFormat="1" applyFont="1" applyFill="1" applyBorder="1" applyAlignment="1">
      <alignment horizontal="center"/>
    </xf>
    <xf numFmtId="164" fontId="6" fillId="3" borderId="54" xfId="0" applyNumberFormat="1" applyFont="1" applyFill="1" applyBorder="1" applyAlignment="1">
      <alignment horizontal="center"/>
    </xf>
    <xf numFmtId="164" fontId="21" fillId="6" borderId="54" xfId="0" applyNumberFormat="1" applyFont="1" applyFill="1" applyBorder="1" applyAlignment="1">
      <alignment horizontal="center"/>
    </xf>
    <xf numFmtId="10" fontId="21" fillId="12" borderId="61" xfId="0" applyNumberFormat="1" applyFont="1" applyFill="1" applyBorder="1" applyAlignment="1">
      <alignment horizontal="center"/>
    </xf>
    <xf numFmtId="164" fontId="21" fillId="6" borderId="16" xfId="0" applyNumberFormat="1" applyFont="1" applyFill="1" applyBorder="1" applyAlignment="1">
      <alignment horizontal="center"/>
    </xf>
    <xf numFmtId="164" fontId="17" fillId="3" borderId="47" xfId="0" applyNumberFormat="1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164" fontId="21" fillId="14" borderId="47" xfId="0" applyNumberFormat="1" applyFont="1" applyFill="1" applyBorder="1" applyAlignment="1">
      <alignment horizontal="center"/>
    </xf>
    <xf numFmtId="10" fontId="21" fillId="12" borderId="48" xfId="0" applyNumberFormat="1" applyFont="1" applyFill="1" applyBorder="1" applyAlignment="1">
      <alignment horizontal="center"/>
    </xf>
    <xf numFmtId="0" fontId="20" fillId="22" borderId="0" xfId="0" applyFont="1" applyFill="1" applyAlignment="1">
      <alignment horizontal="left"/>
    </xf>
    <xf numFmtId="164" fontId="20" fillId="22" borderId="27" xfId="0" applyNumberFormat="1" applyFont="1" applyFill="1" applyBorder="1" applyAlignment="1">
      <alignment horizontal="center"/>
    </xf>
    <xf numFmtId="0" fontId="28" fillId="22" borderId="0" xfId="0" applyFont="1" applyFill="1" applyAlignment="1">
      <alignment horizontal="left"/>
    </xf>
    <xf numFmtId="0" fontId="28" fillId="22" borderId="38" xfId="0" applyFont="1" applyFill="1" applyBorder="1" applyAlignment="1">
      <alignment horizontal="left"/>
    </xf>
    <xf numFmtId="0" fontId="17" fillId="19" borderId="46" xfId="0" applyFont="1" applyFill="1" applyBorder="1" applyAlignment="1">
      <alignment horizontal="left" vertical="center"/>
    </xf>
    <xf numFmtId="3" fontId="17" fillId="19" borderId="47" xfId="0" applyNumberFormat="1" applyFont="1" applyFill="1" applyBorder="1" applyAlignment="1">
      <alignment horizontal="center"/>
    </xf>
    <xf numFmtId="0" fontId="17" fillId="19" borderId="47" xfId="0" applyFont="1" applyFill="1" applyBorder="1" applyAlignment="1">
      <alignment horizontal="center"/>
    </xf>
    <xf numFmtId="164" fontId="17" fillId="19" borderId="47" xfId="0" applyNumberFormat="1" applyFont="1" applyFill="1" applyBorder="1" applyAlignment="1">
      <alignment horizontal="center"/>
    </xf>
    <xf numFmtId="10" fontId="21" fillId="14" borderId="48" xfId="0" applyNumberFormat="1" applyFont="1" applyFill="1" applyBorder="1" applyAlignment="1">
      <alignment horizontal="center"/>
    </xf>
    <xf numFmtId="0" fontId="20" fillId="17" borderId="38" xfId="0" applyFont="1" applyFill="1" applyBorder="1" applyAlignment="1">
      <alignment horizontal="left"/>
    </xf>
    <xf numFmtId="0" fontId="17" fillId="0" borderId="49" xfId="0" applyFont="1" applyBorder="1" applyAlignment="1">
      <alignment horizontal="left" vertical="center"/>
    </xf>
    <xf numFmtId="0" fontId="17" fillId="0" borderId="13" xfId="0" quotePrefix="1" applyFont="1" applyBorder="1" applyAlignment="1">
      <alignment horizontal="center"/>
    </xf>
    <xf numFmtId="0" fontId="30" fillId="0" borderId="13" xfId="0" quotePrefix="1" applyFont="1" applyBorder="1" applyAlignment="1">
      <alignment horizontal="center"/>
    </xf>
    <xf numFmtId="164" fontId="17" fillId="3" borderId="6" xfId="0" applyNumberFormat="1" applyFont="1" applyFill="1" applyBorder="1" applyAlignment="1">
      <alignment horizontal="center"/>
    </xf>
    <xf numFmtId="0" fontId="28" fillId="17" borderId="0" xfId="0" applyFont="1" applyFill="1" applyAlignment="1">
      <alignment horizontal="left"/>
    </xf>
    <xf numFmtId="0" fontId="28" fillId="17" borderId="38" xfId="0" applyFont="1" applyFill="1" applyBorder="1" applyAlignment="1">
      <alignment horizontal="left"/>
    </xf>
    <xf numFmtId="0" fontId="17" fillId="19" borderId="29" xfId="0" applyFont="1" applyFill="1" applyBorder="1" applyAlignment="1">
      <alignment horizontal="left" vertical="center"/>
    </xf>
    <xf numFmtId="0" fontId="17" fillId="19" borderId="27" xfId="0" applyFont="1" applyFill="1" applyBorder="1" applyAlignment="1">
      <alignment horizontal="center"/>
    </xf>
    <xf numFmtId="164" fontId="17" fillId="19" borderId="27" xfId="0" applyNumberFormat="1" applyFont="1" applyFill="1" applyBorder="1" applyAlignment="1">
      <alignment horizontal="center"/>
    </xf>
    <xf numFmtId="0" fontId="17" fillId="0" borderId="50" xfId="0" applyFont="1" applyBorder="1" applyAlignment="1">
      <alignment horizontal="left" vertical="center"/>
    </xf>
    <xf numFmtId="0" fontId="17" fillId="0" borderId="51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164" fontId="17" fillId="0" borderId="43" xfId="0" applyNumberFormat="1" applyFont="1" applyBorder="1" applyAlignment="1">
      <alignment horizontal="center"/>
    </xf>
    <xf numFmtId="164" fontId="17" fillId="3" borderId="43" xfId="0" applyNumberFormat="1" applyFont="1" applyFill="1" applyBorder="1" applyAlignment="1">
      <alignment horizontal="center"/>
    </xf>
    <xf numFmtId="164" fontId="6" fillId="3" borderId="43" xfId="0" applyNumberFormat="1" applyFont="1" applyFill="1" applyBorder="1" applyAlignment="1">
      <alignment horizontal="center"/>
    </xf>
    <xf numFmtId="164" fontId="21" fillId="14" borderId="43" xfId="0" applyNumberFormat="1" applyFont="1" applyFill="1" applyBorder="1" applyAlignment="1">
      <alignment horizontal="center"/>
    </xf>
    <xf numFmtId="10" fontId="21" fillId="12" borderId="44" xfId="0" applyNumberFormat="1" applyFont="1" applyFill="1" applyBorder="1" applyAlignment="1">
      <alignment horizontal="center"/>
    </xf>
    <xf numFmtId="10" fontId="21" fillId="14" borderId="44" xfId="0" applyNumberFormat="1" applyFont="1" applyFill="1" applyBorder="1" applyAlignment="1">
      <alignment horizontal="center"/>
    </xf>
    <xf numFmtId="0" fontId="17" fillId="2" borderId="49" xfId="0" applyFont="1" applyFill="1" applyBorder="1" applyAlignment="1">
      <alignment horizontal="left" vertical="center"/>
    </xf>
    <xf numFmtId="0" fontId="17" fillId="2" borderId="13" xfId="0" quotePrefix="1" applyFont="1" applyFill="1" applyBorder="1" applyAlignment="1">
      <alignment horizontal="center"/>
    </xf>
    <xf numFmtId="0" fontId="17" fillId="2" borderId="6" xfId="0" quotePrefix="1" applyFont="1" applyFill="1" applyBorder="1" applyAlignment="1">
      <alignment horizontal="center"/>
    </xf>
    <xf numFmtId="0" fontId="17" fillId="0" borderId="52" xfId="0" applyFont="1" applyBorder="1" applyAlignment="1">
      <alignment horizontal="left" vertical="center"/>
    </xf>
    <xf numFmtId="0" fontId="17" fillId="0" borderId="53" xfId="0" quotePrefix="1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54" xfId="0" quotePrefix="1" applyFont="1" applyBorder="1" applyAlignment="1">
      <alignment horizontal="center"/>
    </xf>
    <xf numFmtId="164" fontId="17" fillId="0" borderId="54" xfId="0" applyNumberFormat="1" applyFont="1" applyBorder="1" applyAlignment="1">
      <alignment horizontal="center"/>
    </xf>
    <xf numFmtId="0" fontId="30" fillId="2" borderId="16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30" fillId="2" borderId="21" xfId="0" applyFont="1" applyFill="1" applyBorder="1" applyAlignment="1">
      <alignment horizontal="center"/>
    </xf>
    <xf numFmtId="0" fontId="3" fillId="17" borderId="38" xfId="0" applyFont="1" applyFill="1" applyBorder="1"/>
    <xf numFmtId="0" fontId="6" fillId="19" borderId="20" xfId="0" applyFont="1" applyFill="1" applyBorder="1" applyAlignment="1">
      <alignment horizontal="left" vertical="center"/>
    </xf>
    <xf numFmtId="0" fontId="6" fillId="19" borderId="21" xfId="0" applyFont="1" applyFill="1" applyBorder="1" applyAlignment="1">
      <alignment horizontal="center"/>
    </xf>
    <xf numFmtId="0" fontId="17" fillId="19" borderId="57" xfId="0" applyFont="1" applyFill="1" applyBorder="1" applyAlignment="1">
      <alignment horizontal="left" vertical="center"/>
    </xf>
    <xf numFmtId="0" fontId="6" fillId="19" borderId="42" xfId="0" applyFont="1" applyFill="1" applyBorder="1" applyAlignment="1">
      <alignment horizontal="center"/>
    </xf>
    <xf numFmtId="0" fontId="6" fillId="19" borderId="47" xfId="0" applyFont="1" applyFill="1" applyBorder="1" applyAlignment="1">
      <alignment horizontal="center"/>
    </xf>
    <xf numFmtId="0" fontId="6" fillId="19" borderId="49" xfId="0" applyFont="1" applyFill="1" applyBorder="1" applyAlignment="1">
      <alignment horizontal="left" vertical="center"/>
    </xf>
    <xf numFmtId="0" fontId="6" fillId="19" borderId="13" xfId="0" applyFont="1" applyFill="1" applyBorder="1" applyAlignment="1">
      <alignment horizontal="center"/>
    </xf>
    <xf numFmtId="164" fontId="21" fillId="14" borderId="6" xfId="0" applyNumberFormat="1" applyFont="1" applyFill="1" applyBorder="1" applyAlignment="1">
      <alignment horizontal="center"/>
    </xf>
    <xf numFmtId="10" fontId="21" fillId="14" borderId="8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64" fontId="19" fillId="8" borderId="8" xfId="0" applyNumberFormat="1" applyFont="1" applyFill="1" applyBorder="1" applyAlignment="1">
      <alignment horizontal="center" wrapText="1"/>
    </xf>
    <xf numFmtId="0" fontId="7" fillId="9" borderId="1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/>
    </xf>
    <xf numFmtId="0" fontId="17" fillId="13" borderId="15" xfId="0" applyFont="1" applyFill="1" applyBorder="1" applyAlignment="1">
      <alignment horizontal="left" vertical="center" wrapText="1"/>
    </xf>
    <xf numFmtId="0" fontId="17" fillId="13" borderId="20" xfId="0" applyFont="1" applyFill="1" applyBorder="1" applyAlignment="1">
      <alignment horizontal="left" vertical="center" wrapText="1"/>
    </xf>
    <xf numFmtId="0" fontId="20" fillId="17" borderId="55" xfId="0" applyFont="1" applyFill="1" applyBorder="1" applyAlignment="1">
      <alignment horizontal="left"/>
    </xf>
    <xf numFmtId="0" fontId="20" fillId="17" borderId="56" xfId="0" applyFont="1" applyFill="1" applyBorder="1" applyAlignment="1">
      <alignment horizontal="left"/>
    </xf>
    <xf numFmtId="164" fontId="39" fillId="4" borderId="39" xfId="0" applyNumberFormat="1" applyFont="1" applyFill="1" applyBorder="1" applyAlignment="1">
      <alignment horizontal="center" vertical="center"/>
    </xf>
    <xf numFmtId="164" fontId="39" fillId="4" borderId="9" xfId="0" applyNumberFormat="1" applyFont="1" applyFill="1" applyBorder="1" applyAlignment="1">
      <alignment horizontal="center" vertical="center"/>
    </xf>
    <xf numFmtId="164" fontId="39" fillId="4" borderId="10" xfId="0" applyNumberFormat="1" applyFont="1" applyFill="1" applyBorder="1" applyAlignment="1">
      <alignment horizontal="center" vertical="center"/>
    </xf>
    <xf numFmtId="0" fontId="17" fillId="0" borderId="34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19" borderId="34" xfId="0" applyFont="1" applyFill="1" applyBorder="1" applyAlignment="1">
      <alignment horizontal="left" vertical="center"/>
    </xf>
    <xf numFmtId="0" fontId="17" fillId="19" borderId="20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0" fillId="17" borderId="39" xfId="0" applyFont="1" applyFill="1" applyBorder="1" applyAlignment="1">
      <alignment horizontal="left"/>
    </xf>
    <xf numFmtId="0" fontId="20" fillId="17" borderId="9" xfId="0" applyFont="1" applyFill="1" applyBorder="1" applyAlignment="1">
      <alignment horizontal="left"/>
    </xf>
    <xf numFmtId="0" fontId="17" fillId="2" borderId="15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19" borderId="15" xfId="0" applyFont="1" applyFill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20" fillId="7" borderId="39" xfId="0" applyFont="1" applyFill="1" applyBorder="1" applyAlignment="1">
      <alignment horizontal="left"/>
    </xf>
    <xf numFmtId="0" fontId="20" fillId="7" borderId="9" xfId="0" applyFont="1" applyFill="1" applyBorder="1" applyAlignment="1">
      <alignment horizontal="left"/>
    </xf>
    <xf numFmtId="0" fontId="17" fillId="19" borderId="15" xfId="0" applyFont="1" applyFill="1" applyBorder="1" applyAlignment="1">
      <alignment horizontal="left" vertical="center" wrapText="1"/>
    </xf>
    <xf numFmtId="0" fontId="17" fillId="19" borderId="20" xfId="0" applyFont="1" applyFill="1" applyBorder="1" applyAlignment="1">
      <alignment horizontal="left" vertical="center" wrapText="1"/>
    </xf>
    <xf numFmtId="0" fontId="20" fillId="22" borderId="39" xfId="0" applyFont="1" applyFill="1" applyBorder="1" applyAlignment="1">
      <alignment horizontal="left"/>
    </xf>
    <xf numFmtId="0" fontId="20" fillId="22" borderId="9" xfId="0" applyFont="1" applyFill="1" applyBorder="1" applyAlignment="1">
      <alignment horizontal="left"/>
    </xf>
    <xf numFmtId="0" fontId="17" fillId="0" borderId="25" xfId="0" applyFont="1" applyBorder="1" applyAlignment="1">
      <alignment horizontal="left" vertical="center" wrapText="1"/>
    </xf>
    <xf numFmtId="0" fontId="22" fillId="19" borderId="15" xfId="0" applyFont="1" applyFill="1" applyBorder="1" applyAlignment="1">
      <alignment horizontal="left" vertical="center" wrapText="1"/>
    </xf>
    <xf numFmtId="0" fontId="22" fillId="19" borderId="20" xfId="0" applyFont="1" applyFill="1" applyBorder="1" applyAlignment="1">
      <alignment horizontal="left" vertical="center" wrapText="1"/>
    </xf>
    <xf numFmtId="0" fontId="22" fillId="19" borderId="28" xfId="0" applyFont="1" applyFill="1" applyBorder="1" applyAlignment="1">
      <alignment horizontal="left" vertical="center" wrapText="1"/>
    </xf>
    <xf numFmtId="0" fontId="20" fillId="7" borderId="40" xfId="0" applyFont="1" applyFill="1" applyBorder="1" applyAlignment="1">
      <alignment horizontal="left"/>
    </xf>
    <xf numFmtId="0" fontId="20" fillId="7" borderId="41" xfId="0" applyFont="1" applyFill="1" applyBorder="1" applyAlignment="1">
      <alignment horizontal="left"/>
    </xf>
    <xf numFmtId="0" fontId="20" fillId="7" borderId="42" xfId="0" applyFont="1" applyFill="1" applyBorder="1" applyAlignment="1">
      <alignment horizontal="left"/>
    </xf>
    <xf numFmtId="0" fontId="17" fillId="0" borderId="34" xfId="0" applyFont="1" applyBorder="1" applyAlignment="1">
      <alignment horizontal="left" vertical="center" wrapText="1"/>
    </xf>
    <xf numFmtId="164" fontId="8" fillId="5" borderId="3" xfId="0" applyNumberFormat="1" applyFont="1" applyFill="1" applyBorder="1" applyAlignment="1">
      <alignment horizontal="center"/>
    </xf>
    <xf numFmtId="164" fontId="8" fillId="5" borderId="4" xfId="0" applyNumberFormat="1" applyFont="1" applyFill="1" applyBorder="1" applyAlignment="1">
      <alignment horizontal="center"/>
    </xf>
    <xf numFmtId="0" fontId="20" fillId="7" borderId="11" xfId="0" applyFont="1" applyFill="1" applyBorder="1" applyAlignment="1">
      <alignment horizontal="left"/>
    </xf>
    <xf numFmtId="0" fontId="20" fillId="7" borderId="12" xfId="0" applyFont="1" applyFill="1" applyBorder="1" applyAlignment="1">
      <alignment horizontal="left"/>
    </xf>
    <xf numFmtId="0" fontId="17" fillId="0" borderId="11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164" fontId="9" fillId="5" borderId="3" xfId="0" applyNumberFormat="1" applyFont="1" applyFill="1" applyBorder="1" applyAlignment="1">
      <alignment horizontal="center"/>
    </xf>
    <xf numFmtId="164" fontId="9" fillId="5" borderId="4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42" fillId="25" borderId="11" xfId="0" applyFont="1" applyFill="1" applyBorder="1" applyAlignment="1">
      <alignment horizontal="center"/>
    </xf>
    <xf numFmtId="0" fontId="42" fillId="25" borderId="12" xfId="0" applyFont="1" applyFill="1" applyBorder="1" applyAlignment="1">
      <alignment horizontal="center"/>
    </xf>
    <xf numFmtId="0" fontId="42" fillId="25" borderId="14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2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42" fillId="25" borderId="39" xfId="0" applyFont="1" applyFill="1" applyBorder="1" applyAlignment="1">
      <alignment horizontal="center"/>
    </xf>
    <xf numFmtId="0" fontId="42" fillId="25" borderId="9" xfId="0" applyFont="1" applyFill="1" applyBorder="1" applyAlignment="1">
      <alignment horizontal="center"/>
    </xf>
    <xf numFmtId="0" fontId="42" fillId="25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62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24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3FFFF"/>
      <color rgb="FF0000FF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1</xdr:col>
      <xdr:colOff>602714</xdr:colOff>
      <xdr:row>0</xdr:row>
      <xdr:rowOff>507999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1D6ECB-C824-4E5A-AEBA-2D61FA58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1098014" cy="431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3</xdr:row>
      <xdr:rowOff>184149</xdr:rowOff>
    </xdr:from>
    <xdr:to>
      <xdr:col>2</xdr:col>
      <xdr:colOff>603250</xdr:colOff>
      <xdr:row>3</xdr:row>
      <xdr:rowOff>184149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DCE75AF9-2C79-49A2-977D-05C2B8593A44}"/>
            </a:ext>
          </a:extLst>
        </xdr:cNvPr>
        <xdr:cNvCxnSpPr/>
      </xdr:nvCxnSpPr>
      <xdr:spPr>
        <a:xfrm flipH="1">
          <a:off x="4248150" y="1123949"/>
          <a:ext cx="165100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4</xdr:row>
      <xdr:rowOff>177799</xdr:rowOff>
    </xdr:from>
    <xdr:to>
      <xdr:col>2</xdr:col>
      <xdr:colOff>609600</xdr:colOff>
      <xdr:row>4</xdr:row>
      <xdr:rowOff>177799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8D9CD0BA-60DC-4BE0-A051-21E44F22A836}"/>
            </a:ext>
          </a:extLst>
        </xdr:cNvPr>
        <xdr:cNvCxnSpPr/>
      </xdr:nvCxnSpPr>
      <xdr:spPr>
        <a:xfrm flipH="1">
          <a:off x="4254500" y="1466849"/>
          <a:ext cx="158750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127000</xdr:colOff>
      <xdr:row>2</xdr:row>
      <xdr:rowOff>204787</xdr:rowOff>
    </xdr:from>
    <xdr:to>
      <xdr:col>2</xdr:col>
      <xdr:colOff>503237</xdr:colOff>
      <xdr:row>2</xdr:row>
      <xdr:rowOff>209550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7A2B8A72-982F-4C01-9050-DBDA0DF34ACF}"/>
            </a:ext>
          </a:extLst>
        </xdr:cNvPr>
        <xdr:cNvCxnSpPr/>
      </xdr:nvCxnSpPr>
      <xdr:spPr>
        <a:xfrm flipH="1">
          <a:off x="4044950" y="852487"/>
          <a:ext cx="369887" cy="4763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330200</xdr:colOff>
      <xdr:row>3</xdr:row>
      <xdr:rowOff>184149</xdr:rowOff>
    </xdr:from>
    <xdr:to>
      <xdr:col>2</xdr:col>
      <xdr:colOff>603250</xdr:colOff>
      <xdr:row>3</xdr:row>
      <xdr:rowOff>184149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358F74F-4A6E-4A61-AA8A-F3EAF76D6637}"/>
            </a:ext>
          </a:extLst>
        </xdr:cNvPr>
        <xdr:cNvCxnSpPr/>
      </xdr:nvCxnSpPr>
      <xdr:spPr>
        <a:xfrm flipH="1">
          <a:off x="4248150" y="1123949"/>
          <a:ext cx="165100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4</xdr:row>
      <xdr:rowOff>177799</xdr:rowOff>
    </xdr:from>
    <xdr:to>
      <xdr:col>2</xdr:col>
      <xdr:colOff>609600</xdr:colOff>
      <xdr:row>4</xdr:row>
      <xdr:rowOff>177799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5784296-469C-46E4-BB04-AE233A80B742}"/>
            </a:ext>
          </a:extLst>
        </xdr:cNvPr>
        <xdr:cNvCxnSpPr/>
      </xdr:nvCxnSpPr>
      <xdr:spPr>
        <a:xfrm flipH="1">
          <a:off x="4254500" y="1466849"/>
          <a:ext cx="158750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127000</xdr:colOff>
      <xdr:row>2</xdr:row>
      <xdr:rowOff>204787</xdr:rowOff>
    </xdr:from>
    <xdr:to>
      <xdr:col>2</xdr:col>
      <xdr:colOff>503237</xdr:colOff>
      <xdr:row>2</xdr:row>
      <xdr:rowOff>209550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69A5749D-6AB2-44FB-A02B-4EE9DA23D76B}"/>
            </a:ext>
          </a:extLst>
        </xdr:cNvPr>
        <xdr:cNvCxnSpPr/>
      </xdr:nvCxnSpPr>
      <xdr:spPr>
        <a:xfrm flipH="1">
          <a:off x="4044950" y="852487"/>
          <a:ext cx="369887" cy="4763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79023</xdr:rowOff>
    </xdr:from>
    <xdr:to>
      <xdr:col>6</xdr:col>
      <xdr:colOff>158320</xdr:colOff>
      <xdr:row>8</xdr:row>
      <xdr:rowOff>48368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40EAD0D-9BC9-44D4-AA59-05E8D178EF8A}"/>
            </a:ext>
          </a:extLst>
        </xdr:cNvPr>
        <xdr:cNvSpPr/>
      </xdr:nvSpPr>
      <xdr:spPr>
        <a:xfrm>
          <a:off x="5645150" y="1924050"/>
          <a:ext cx="83142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KEY:</a:t>
          </a:r>
        </a:p>
      </xdr:txBody>
    </xdr:sp>
    <xdr:clientData/>
  </xdr:twoCellAnchor>
  <xdr:twoCellAnchor>
    <xdr:from>
      <xdr:col>6</xdr:col>
      <xdr:colOff>931335</xdr:colOff>
      <xdr:row>0</xdr:row>
      <xdr:rowOff>143933</xdr:rowOff>
    </xdr:from>
    <xdr:to>
      <xdr:col>33</xdr:col>
      <xdr:colOff>592667</xdr:colOff>
      <xdr:row>0</xdr:row>
      <xdr:rowOff>474133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38B7EDA-4137-44E7-AAA5-0502784C6D10}"/>
            </a:ext>
          </a:extLst>
        </xdr:cNvPr>
        <xdr:cNvSpPr/>
      </xdr:nvSpPr>
      <xdr:spPr>
        <a:xfrm>
          <a:off x="7249585" y="143933"/>
          <a:ext cx="4023782" cy="3302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000" b="1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*Due to market</a:t>
          </a:r>
          <a:r>
            <a:rPr lang="en-US" sz="1000" b="1" i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volatility,</a:t>
          </a:r>
        </a:p>
        <a:p>
          <a:pPr algn="l"/>
          <a:r>
            <a:rPr lang="en-US" sz="1000" b="1" i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fertilizer prices are subject to change within 30-days of notice.</a:t>
          </a:r>
          <a:endParaRPr lang="en-US" sz="1000" b="1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1100662</xdr:colOff>
      <xdr:row>0</xdr:row>
      <xdr:rowOff>149012</xdr:rowOff>
    </xdr:from>
    <xdr:to>
      <xdr:col>6</xdr:col>
      <xdr:colOff>841584</xdr:colOff>
      <xdr:row>0</xdr:row>
      <xdr:rowOff>499534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2E3882C-9292-493B-8B2F-BEB358EE0BCC}"/>
            </a:ext>
          </a:extLst>
        </xdr:cNvPr>
        <xdr:cNvSpPr/>
      </xdr:nvSpPr>
      <xdr:spPr>
        <a:xfrm>
          <a:off x="1100662" y="149012"/>
          <a:ext cx="6059172" cy="3505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2200" b="1" spc="-15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2024 Early-Buy</a:t>
          </a:r>
          <a:r>
            <a:rPr lang="en-US" sz="2200" b="1" spc="-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2200" b="1" spc="-15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Drop-Ship Pricing</a:t>
          </a:r>
          <a:r>
            <a:rPr lang="en-US" sz="2200" b="1" spc="-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(Headquarters)</a:t>
          </a:r>
          <a:endParaRPr lang="en-US" sz="2200" b="1" spc="-15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8467</xdr:rowOff>
    </xdr:from>
    <xdr:to>
      <xdr:col>0</xdr:col>
      <xdr:colOff>1098014</xdr:colOff>
      <xdr:row>0</xdr:row>
      <xdr:rowOff>440266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79D9964-694F-4E89-ADEB-4CB6C25B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7"/>
          <a:ext cx="1098014" cy="431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3DA2F-3B4C-4E41-927F-05E64B88E498}">
  <dimension ref="A1:N38"/>
  <sheetViews>
    <sheetView topLeftCell="A2" workbookViewId="0">
      <selection activeCell="D10" sqref="D10"/>
    </sheetView>
  </sheetViews>
  <sheetFormatPr defaultColWidth="9" defaultRowHeight="11.85" customHeight="1" x14ac:dyDescent="0.2"/>
  <cols>
    <col min="1" max="16384" width="9" style="76"/>
  </cols>
  <sheetData>
    <row r="1" spans="1:14" s="1" customFormat="1" ht="46.5" customHeight="1" x14ac:dyDescent="0.6">
      <c r="A1" s="432" t="s">
        <v>138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spans="1:14" s="75" customFormat="1" ht="44.1" customHeight="1" x14ac:dyDescent="0.45">
      <c r="A2" s="75" t="s">
        <v>139</v>
      </c>
    </row>
    <row r="3" spans="1:14" ht="26.85" customHeight="1" x14ac:dyDescent="0.2"/>
    <row r="4" spans="1:14" s="77" customFormat="1" ht="14.25" customHeight="1" x14ac:dyDescent="0.25">
      <c r="A4" s="77" t="s">
        <v>109</v>
      </c>
    </row>
    <row r="5" spans="1:14" s="77" customFormat="1" ht="6.75" customHeight="1" x14ac:dyDescent="0.25"/>
    <row r="6" spans="1:14" ht="18" customHeight="1" x14ac:dyDescent="0.25">
      <c r="A6" s="77" t="s">
        <v>110</v>
      </c>
    </row>
    <row r="7" spans="1:14" ht="14.85" customHeight="1" x14ac:dyDescent="0.2">
      <c r="A7" s="76" t="s">
        <v>111</v>
      </c>
    </row>
    <row r="8" spans="1:14" ht="18.75" customHeight="1" x14ac:dyDescent="0.2">
      <c r="A8" s="76" t="s">
        <v>112</v>
      </c>
    </row>
    <row r="9" spans="1:14" ht="15.6" customHeight="1" x14ac:dyDescent="0.2">
      <c r="A9" s="76" t="s">
        <v>113</v>
      </c>
    </row>
    <row r="10" spans="1:14" s="77" customFormat="1" ht="16.350000000000001" customHeight="1" x14ac:dyDescent="0.25">
      <c r="A10" s="76" t="s">
        <v>114</v>
      </c>
    </row>
    <row r="11" spans="1:14" s="77" customFormat="1" ht="11.85" customHeight="1" x14ac:dyDescent="0.25"/>
    <row r="12" spans="1:14" ht="17.25" customHeight="1" x14ac:dyDescent="0.25">
      <c r="A12" s="77" t="s">
        <v>115</v>
      </c>
    </row>
    <row r="13" spans="1:14" ht="17.100000000000001" customHeight="1" x14ac:dyDescent="0.2">
      <c r="A13" s="76" t="s">
        <v>116</v>
      </c>
    </row>
    <row r="14" spans="1:14" ht="17.100000000000001" customHeight="1" x14ac:dyDescent="0.2">
      <c r="A14" s="76" t="s">
        <v>117</v>
      </c>
    </row>
    <row r="15" spans="1:14" ht="17.100000000000001" customHeight="1" x14ac:dyDescent="0.2">
      <c r="A15" s="76" t="s">
        <v>118</v>
      </c>
    </row>
    <row r="16" spans="1:14" ht="17.100000000000001" customHeight="1" x14ac:dyDescent="0.2">
      <c r="A16" s="76" t="s">
        <v>119</v>
      </c>
    </row>
    <row r="18" spans="1:1" ht="12.75" customHeight="1" x14ac:dyDescent="0.25">
      <c r="A18" s="77" t="s">
        <v>120</v>
      </c>
    </row>
    <row r="19" spans="1:1" ht="11.85" customHeight="1" x14ac:dyDescent="0.2">
      <c r="A19" s="76" t="s">
        <v>121</v>
      </c>
    </row>
    <row r="20" spans="1:1" ht="14.45" customHeight="1" x14ac:dyDescent="0.2">
      <c r="A20" s="76" t="s">
        <v>122</v>
      </c>
    </row>
    <row r="21" spans="1:1" ht="14.45" customHeight="1" x14ac:dyDescent="0.2">
      <c r="A21" s="76" t="s">
        <v>123</v>
      </c>
    </row>
    <row r="22" spans="1:1" ht="14.45" customHeight="1" x14ac:dyDescent="0.2">
      <c r="A22" s="76" t="s">
        <v>124</v>
      </c>
    </row>
    <row r="23" spans="1:1" ht="14.45" customHeight="1" x14ac:dyDescent="0.2">
      <c r="A23" s="76" t="s">
        <v>125</v>
      </c>
    </row>
    <row r="25" spans="1:1" ht="12" customHeight="1" x14ac:dyDescent="0.25">
      <c r="A25" s="77" t="s">
        <v>126</v>
      </c>
    </row>
    <row r="26" spans="1:1" s="79" customFormat="1" ht="14.85" customHeight="1" x14ac:dyDescent="0.2">
      <c r="A26" s="78" t="s">
        <v>127</v>
      </c>
    </row>
    <row r="27" spans="1:1" ht="12" customHeight="1" x14ac:dyDescent="0.2"/>
    <row r="28" spans="1:1" ht="12" customHeight="1" x14ac:dyDescent="0.25">
      <c r="A28" s="77" t="s">
        <v>128</v>
      </c>
    </row>
    <row r="29" spans="1:1" ht="14.1" customHeight="1" x14ac:dyDescent="0.2">
      <c r="A29" s="78" t="s">
        <v>140</v>
      </c>
    </row>
    <row r="30" spans="1:1" ht="14.1" customHeight="1" x14ac:dyDescent="0.2">
      <c r="A30" s="78" t="s">
        <v>142</v>
      </c>
    </row>
    <row r="31" spans="1:1" ht="14.1" customHeight="1" x14ac:dyDescent="0.2">
      <c r="A31" s="78" t="s">
        <v>141</v>
      </c>
    </row>
    <row r="32" spans="1:1" ht="14.1" customHeight="1" x14ac:dyDescent="0.2">
      <c r="A32" s="78" t="s">
        <v>129</v>
      </c>
    </row>
    <row r="33" spans="1:1" ht="14.1" customHeight="1" x14ac:dyDescent="0.2">
      <c r="A33" s="78" t="s">
        <v>130</v>
      </c>
    </row>
    <row r="34" spans="1:1" ht="12" customHeight="1" x14ac:dyDescent="0.2"/>
    <row r="35" spans="1:1" ht="12" customHeight="1" x14ac:dyDescent="0.2">
      <c r="A35" s="80" t="s">
        <v>0</v>
      </c>
    </row>
    <row r="36" spans="1:1" ht="12" customHeight="1" x14ac:dyDescent="0.2">
      <c r="A36" s="80" t="s">
        <v>0</v>
      </c>
    </row>
    <row r="37" spans="1:1" ht="12" customHeight="1" x14ac:dyDescent="0.2">
      <c r="A37" s="80" t="s">
        <v>0</v>
      </c>
    </row>
    <row r="38" spans="1:1" s="82" customFormat="1" ht="11.25" customHeight="1" x14ac:dyDescent="0.2">
      <c r="A38" s="81" t="s">
        <v>0</v>
      </c>
    </row>
  </sheetData>
  <sheetProtection algorithmName="SHA-512" hashValue="2LKBQgfe6E3/tm5f5pa01UW4D1ObtSNS7gJRzomQHa1MQ3Nsei+pra+h/jX9Y3qOam8+tW9oam25bxplOi/u/A==" saltValue="vRNtKN6RwSryk5OTUOMxdA==" spinCount="100000" sheet="1" objects="1" scenarios="1"/>
  <mergeCells count="1">
    <mergeCell ref="A1:N1"/>
  </mergeCells>
  <pageMargins left="0.7" right="0.7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E7DBA-8750-4F04-AE96-DF017280DB5D}">
  <dimension ref="A1:AV1074"/>
  <sheetViews>
    <sheetView tabSelected="1" zoomScale="75" zoomScaleNormal="75" workbookViewId="0">
      <selection activeCell="G17" sqref="G17"/>
    </sheetView>
  </sheetViews>
  <sheetFormatPr defaultColWidth="9" defaultRowHeight="15" x14ac:dyDescent="0.25"/>
  <cols>
    <col min="1" max="1" width="48.85546875" style="71" customWidth="1"/>
    <col min="2" max="4" width="7.140625" style="72" customWidth="1"/>
    <col min="5" max="5" width="10.5703125" style="73" customWidth="1"/>
    <col min="6" max="6" width="9.5703125" style="72" customWidth="1"/>
    <col min="7" max="7" width="13.85546875" style="72" customWidth="1"/>
    <col min="8" max="8" width="17" style="5" hidden="1" customWidth="1"/>
    <col min="9" max="9" width="15.85546875" style="73" customWidth="1"/>
    <col min="10" max="10" width="16" style="5" hidden="1" customWidth="1"/>
    <col min="11" max="11" width="17.140625" style="73" customWidth="1"/>
    <col min="12" max="12" width="16.42578125" style="5" hidden="1" customWidth="1"/>
    <col min="13" max="13" width="15.42578125" style="73" customWidth="1"/>
    <col min="14" max="29" width="17.85546875" style="73" hidden="1" customWidth="1"/>
    <col min="30" max="30" width="18.85546875" style="102" customWidth="1"/>
    <col min="31" max="31" width="18.85546875" style="102" hidden="1" customWidth="1"/>
    <col min="32" max="32" width="22.85546875" style="102" customWidth="1"/>
    <col min="33" max="33" width="16.28515625" style="73" hidden="1" customWidth="1"/>
    <col min="34" max="34" width="13.140625" style="73" customWidth="1"/>
    <col min="35" max="35" width="11.5703125" style="6" hidden="1" customWidth="1"/>
    <col min="36" max="47" width="9" style="6"/>
    <col min="48" max="16384" width="9" style="7"/>
  </cols>
  <sheetData>
    <row r="1" spans="1:48" s="1" customFormat="1" ht="46.5" customHeight="1" x14ac:dyDescent="0.6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I1"/>
      <c r="AV1"/>
    </row>
    <row r="2" spans="1:48" s="6" customFormat="1" ht="4.7" customHeight="1" x14ac:dyDescent="0.25">
      <c r="A2" s="2"/>
      <c r="B2" s="3"/>
      <c r="C2" s="3"/>
      <c r="D2" s="3"/>
      <c r="E2" s="4"/>
      <c r="F2" s="3"/>
      <c r="G2" s="3"/>
      <c r="H2" s="5"/>
      <c r="I2" s="4"/>
      <c r="J2" s="5"/>
      <c r="K2" s="4"/>
      <c r="L2" s="5"/>
      <c r="M2" s="4" t="s"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V2" s="7"/>
    </row>
    <row r="3" spans="1:48" s="6" customFormat="1" ht="23.1" customHeight="1" x14ac:dyDescent="0.25">
      <c r="A3" s="235" t="s">
        <v>1</v>
      </c>
      <c r="B3" s="8" t="s">
        <v>137</v>
      </c>
      <c r="C3" s="9" t="s">
        <v>2</v>
      </c>
      <c r="D3" s="239"/>
      <c r="E3" s="239"/>
      <c r="F3" s="239"/>
      <c r="G3" s="239"/>
      <c r="H3" s="240"/>
      <c r="I3" s="241"/>
      <c r="J3" s="238"/>
      <c r="K3" s="228"/>
      <c r="L3" s="23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4"/>
      <c r="AV3" s="7"/>
    </row>
    <row r="4" spans="1:48" s="6" customFormat="1" ht="27.75" customHeight="1" x14ac:dyDescent="0.35">
      <c r="A4" s="235" t="s">
        <v>3</v>
      </c>
      <c r="B4" s="8">
        <v>0</v>
      </c>
      <c r="C4" s="10" t="s">
        <v>4</v>
      </c>
      <c r="D4" s="477" t="s">
        <v>5</v>
      </c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74"/>
      <c r="AV4" s="7"/>
    </row>
    <row r="5" spans="1:48" s="6" customFormat="1" ht="25.35" customHeight="1" x14ac:dyDescent="0.35">
      <c r="A5" s="235" t="s">
        <v>6</v>
      </c>
      <c r="B5" s="11">
        <v>0</v>
      </c>
      <c r="C5" s="10" t="s">
        <v>4</v>
      </c>
      <c r="D5" s="477" t="s">
        <v>7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74"/>
      <c r="AV5" s="7"/>
    </row>
    <row r="6" spans="1:48" s="1" customFormat="1" ht="25.35" customHeight="1" thickBot="1" x14ac:dyDescent="0.4">
      <c r="A6" s="164"/>
      <c r="B6" s="227"/>
      <c r="C6" s="429"/>
      <c r="D6" s="227"/>
      <c r="E6" s="228"/>
      <c r="F6" s="227"/>
      <c r="G6" s="227"/>
      <c r="H6" s="218"/>
      <c r="I6" s="228"/>
      <c r="J6" s="238"/>
      <c r="K6" s="228"/>
      <c r="L6" s="238"/>
      <c r="M6" s="228"/>
      <c r="N6" s="228"/>
      <c r="O6" s="228" t="s">
        <v>0</v>
      </c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V6"/>
    </row>
    <row r="7" spans="1:48" s="1" customFormat="1" ht="25.35" hidden="1" customHeight="1" x14ac:dyDescent="0.4">
      <c r="A7" s="236" t="s">
        <v>8</v>
      </c>
      <c r="B7" s="478" t="e">
        <f>#REF!+0</f>
        <v>#REF!</v>
      </c>
      <c r="C7" s="479"/>
      <c r="D7" s="227"/>
      <c r="E7" s="228"/>
      <c r="F7" s="227"/>
      <c r="G7" s="227"/>
      <c r="H7" s="242"/>
      <c r="I7" s="243"/>
      <c r="J7" s="242"/>
      <c r="K7" s="243"/>
      <c r="L7" s="242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4"/>
      <c r="AE7" s="244"/>
      <c r="AF7" s="244"/>
      <c r="AG7" s="228"/>
      <c r="AH7" s="228"/>
      <c r="AV7"/>
    </row>
    <row r="8" spans="1:48" s="1" customFormat="1" ht="25.35" hidden="1" customHeight="1" x14ac:dyDescent="0.25">
      <c r="A8" s="236" t="s">
        <v>9</v>
      </c>
      <c r="B8" s="478" t="e">
        <f>#REF!-#REF!-#REF!-#REF!</f>
        <v>#REF!</v>
      </c>
      <c r="C8" s="479"/>
      <c r="D8" s="227"/>
      <c r="E8" s="228"/>
      <c r="F8" s="227"/>
      <c r="G8" s="245" t="s">
        <v>145</v>
      </c>
      <c r="H8" s="246" t="s">
        <v>146</v>
      </c>
      <c r="I8" s="247" t="s">
        <v>146</v>
      </c>
      <c r="J8" s="248"/>
      <c r="K8" s="249" t="s">
        <v>147</v>
      </c>
      <c r="L8" s="248"/>
      <c r="M8" s="250" t="s">
        <v>148</v>
      </c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2"/>
      <c r="AE8" s="252"/>
      <c r="AF8" s="252"/>
      <c r="AG8" s="228"/>
      <c r="AH8" s="228"/>
      <c r="AV8"/>
    </row>
    <row r="9" spans="1:48" s="1" customFormat="1" ht="25.35" hidden="1" customHeight="1" x14ac:dyDescent="0.25">
      <c r="A9" s="236" t="s">
        <v>10</v>
      </c>
      <c r="B9" s="470" t="e">
        <f>B7-B8</f>
        <v>#REF!</v>
      </c>
      <c r="C9" s="471"/>
      <c r="D9" s="227"/>
      <c r="E9" s="253" t="s">
        <v>0</v>
      </c>
      <c r="F9" s="227"/>
      <c r="G9" s="227"/>
      <c r="H9" s="238"/>
      <c r="I9" s="227"/>
      <c r="J9" s="254"/>
      <c r="K9" s="227"/>
      <c r="L9" s="254"/>
      <c r="M9" s="227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V9"/>
    </row>
    <row r="10" spans="1:48" s="1" customFormat="1" ht="25.35" hidden="1" customHeight="1" x14ac:dyDescent="0.25">
      <c r="A10" s="236" t="s">
        <v>11</v>
      </c>
      <c r="B10" s="470" t="e">
        <f>#REF!+#REF!+#REF!</f>
        <v>#REF!</v>
      </c>
      <c r="C10" s="471"/>
      <c r="D10" s="227"/>
      <c r="E10" s="255">
        <f>B5/100</f>
        <v>0</v>
      </c>
      <c r="F10" s="227"/>
      <c r="G10" s="227"/>
      <c r="H10" s="238"/>
      <c r="I10" s="228"/>
      <c r="J10" s="238"/>
      <c r="K10" s="228"/>
      <c r="L10" s="23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V10"/>
    </row>
    <row r="11" spans="1:48" s="1" customFormat="1" ht="25.35" customHeight="1" thickBot="1" x14ac:dyDescent="0.3">
      <c r="A11" s="164" t="s">
        <v>143</v>
      </c>
      <c r="B11" s="164"/>
      <c r="C11" s="164" t="s">
        <v>0</v>
      </c>
      <c r="D11" s="164" t="s">
        <v>0</v>
      </c>
      <c r="E11" s="164" t="s">
        <v>0</v>
      </c>
      <c r="F11" s="165" t="s">
        <v>160</v>
      </c>
      <c r="G11" s="256" t="s">
        <v>147</v>
      </c>
      <c r="H11" s="257"/>
      <c r="I11" s="258" t="s">
        <v>158</v>
      </c>
      <c r="J11" s="259"/>
      <c r="K11" s="260" t="s">
        <v>159</v>
      </c>
      <c r="L11" s="261"/>
      <c r="M11" s="437" t="s">
        <v>163</v>
      </c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9"/>
      <c r="AE11" s="228"/>
      <c r="AF11" s="228"/>
      <c r="AG11" s="228"/>
      <c r="AH11" s="228"/>
      <c r="AV11"/>
    </row>
    <row r="12" spans="1:48" s="1" customFormat="1" ht="11.1" customHeight="1" thickBot="1" x14ac:dyDescent="0.3">
      <c r="A12" s="237"/>
      <c r="B12" s="272"/>
      <c r="C12" s="272"/>
      <c r="D12" s="227"/>
      <c r="E12" s="255"/>
      <c r="F12" s="227"/>
      <c r="G12" s="227"/>
      <c r="H12" s="238"/>
      <c r="I12" s="228"/>
      <c r="J12" s="238"/>
      <c r="K12" s="228"/>
      <c r="L12" s="23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V12"/>
    </row>
    <row r="13" spans="1:48" customFormat="1" ht="83.1" customHeight="1" thickBot="1" x14ac:dyDescent="0.3">
      <c r="A13" s="166" t="s">
        <v>12</v>
      </c>
      <c r="B13" s="167" t="s">
        <v>13</v>
      </c>
      <c r="C13" s="168" t="s">
        <v>14</v>
      </c>
      <c r="D13" s="168" t="s">
        <v>162</v>
      </c>
      <c r="E13" s="130" t="s">
        <v>15</v>
      </c>
      <c r="F13" s="168" t="s">
        <v>144</v>
      </c>
      <c r="G13" s="262" t="s">
        <v>16</v>
      </c>
      <c r="H13" s="263" t="s">
        <v>17</v>
      </c>
      <c r="I13" s="264" t="s">
        <v>17</v>
      </c>
      <c r="J13" s="265" t="s">
        <v>18</v>
      </c>
      <c r="K13" s="169" t="s">
        <v>18</v>
      </c>
      <c r="L13" s="266" t="s">
        <v>19</v>
      </c>
      <c r="M13" s="267" t="s">
        <v>20</v>
      </c>
      <c r="N13" s="268" t="s">
        <v>21</v>
      </c>
      <c r="O13" s="269" t="s">
        <v>22</v>
      </c>
      <c r="P13" s="269" t="s">
        <v>23</v>
      </c>
      <c r="Q13" s="269" t="s">
        <v>24</v>
      </c>
      <c r="R13" s="269" t="s">
        <v>25</v>
      </c>
      <c r="S13" s="269"/>
      <c r="T13" s="269" t="s">
        <v>26</v>
      </c>
      <c r="U13" s="269" t="s">
        <v>27</v>
      </c>
      <c r="V13" s="269" t="s">
        <v>28</v>
      </c>
      <c r="W13" s="269" t="s">
        <v>29</v>
      </c>
      <c r="X13" s="269"/>
      <c r="Y13" s="269" t="s">
        <v>30</v>
      </c>
      <c r="Z13" s="269" t="s">
        <v>31</v>
      </c>
      <c r="AA13" s="269" t="s">
        <v>32</v>
      </c>
      <c r="AB13" s="269" t="s">
        <v>33</v>
      </c>
      <c r="AC13" s="269"/>
      <c r="AD13" s="270" t="s">
        <v>149</v>
      </c>
      <c r="AE13" s="270" t="s">
        <v>150</v>
      </c>
      <c r="AF13" s="270" t="s">
        <v>151</v>
      </c>
      <c r="AG13" s="271" t="s">
        <v>34</v>
      </c>
      <c r="AH13" s="430" t="s">
        <v>35</v>
      </c>
      <c r="AI13" s="431" t="s">
        <v>36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8" s="171" customFormat="1" ht="22.35" customHeight="1" thickBot="1" x14ac:dyDescent="0.3">
      <c r="A14" s="472" t="s">
        <v>37</v>
      </c>
      <c r="B14" s="473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230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34"/>
      <c r="AE14" s="234"/>
      <c r="AF14" s="234"/>
      <c r="AG14" s="273"/>
      <c r="AH14" s="274"/>
      <c r="AI14" s="275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276"/>
    </row>
    <row r="15" spans="1:48" ht="22.35" customHeight="1" thickBot="1" x14ac:dyDescent="0.3">
      <c r="A15" s="172" t="s">
        <v>38</v>
      </c>
      <c r="B15" s="173" t="s">
        <v>39</v>
      </c>
      <c r="C15" s="173">
        <v>6</v>
      </c>
      <c r="D15" s="173">
        <v>24</v>
      </c>
      <c r="E15" s="174">
        <v>29.99</v>
      </c>
      <c r="F15" s="173">
        <v>10410</v>
      </c>
      <c r="G15" s="103">
        <v>0</v>
      </c>
      <c r="H15" s="104">
        <v>18.78</v>
      </c>
      <c r="I15" s="174">
        <f t="shared" ref="I15:I70" si="0">IF($B$3="c",H15,IF($B$3="b",H15,IF($B$3="a",Q15)))</f>
        <v>18.78</v>
      </c>
      <c r="J15" s="174">
        <v>19.18</v>
      </c>
      <c r="K15" s="174">
        <f t="shared" ref="K15:K70" si="1">IF($B$3="c",J15,IF($B$3="a",J15,IF($B$3="b",V15)))</f>
        <v>19.18</v>
      </c>
      <c r="L15" s="174">
        <v>19.98</v>
      </c>
      <c r="M15" s="174">
        <f t="shared" ref="M15:M68" si="2">IF($B$3="c",AA15,IF($B$3="a",L15,IF($B$3="b",L15)))</f>
        <v>19.98</v>
      </c>
      <c r="N15" s="282">
        <f t="shared" ref="N15:N70" si="3">L15*G15</f>
        <v>0</v>
      </c>
      <c r="O15" s="283" t="b">
        <f t="shared" ref="O15:O70" si="4">IF($B$3="a",H15)</f>
        <v>0</v>
      </c>
      <c r="P15" s="283">
        <f>IF($B$4=0,O15*1,IF($B$4=2,O15*0.98,IF($B$4=4,O15*0.96,IF($B$4=6,O15*0.94))))</f>
        <v>0</v>
      </c>
      <c r="Q15" s="283">
        <f>ROUND(P15,2)</f>
        <v>0</v>
      </c>
      <c r="R15" s="283">
        <f t="shared" ref="R15:R70" si="5">G15*Q15</f>
        <v>0</v>
      </c>
      <c r="S15" s="283"/>
      <c r="T15" s="283" t="b">
        <f t="shared" ref="T15:T70" si="6">IF($B$3="b",J15)</f>
        <v>0</v>
      </c>
      <c r="U15" s="283">
        <f t="shared" ref="U15:U70" si="7">IF($B$4=0,T15*1,IF($B$4=2,T15*0.98,IF($B$4=4,T15*0.96,IF($B$4=6,T15*0.94))))</f>
        <v>0</v>
      </c>
      <c r="V15" s="283">
        <f>ROUND(U15,2)</f>
        <v>0</v>
      </c>
      <c r="W15" s="283">
        <f t="shared" ref="W15:W70" si="8">G15*V15</f>
        <v>0</v>
      </c>
      <c r="X15" s="283"/>
      <c r="Y15" s="283">
        <f t="shared" ref="Y15:Y70" si="9">IF($B$3="c",L15)</f>
        <v>19.98</v>
      </c>
      <c r="Z15" s="283">
        <f t="shared" ref="Z15:Z70" si="10">IF($B$4=0,Y15*1,IF($B$4=2,Y15*0.98,IF($B$4=4,Y15*0.96,IF($B$4=6,Y15*0.94))))</f>
        <v>19.98</v>
      </c>
      <c r="AA15" s="283">
        <f>ROUND(Z15,2)</f>
        <v>19.98</v>
      </c>
      <c r="AB15" s="283">
        <f t="shared" ref="AB15:AB70" si="11">G15*AA15</f>
        <v>0</v>
      </c>
      <c r="AC15" s="283"/>
      <c r="AD15" s="284">
        <f t="shared" ref="AD15:AD83" si="12">(AA15+V15+Q15)*0.9</f>
        <v>17.981999999999999</v>
      </c>
      <c r="AE15" s="284">
        <f t="shared" ref="AE15:AE83" si="13">ROUND(AD15,2)</f>
        <v>17.98</v>
      </c>
      <c r="AF15" s="284">
        <f t="shared" ref="AF15:AF83" si="14">AE15*C15</f>
        <v>107.88</v>
      </c>
      <c r="AG15" s="285">
        <f t="shared" ref="AG15:AG70" si="15">E15-(P15+V15+AA15)</f>
        <v>10.009999999999998</v>
      </c>
      <c r="AH15" s="286">
        <f t="shared" ref="AH15:AH70" si="16">AG15/E15</f>
        <v>0.33377792597532507</v>
      </c>
      <c r="AI15" s="12">
        <f t="shared" ref="AI15:AI70" si="17">G15/C15</f>
        <v>0</v>
      </c>
      <c r="AK15" s="132"/>
    </row>
    <row r="16" spans="1:48" ht="22.35" customHeight="1" x14ac:dyDescent="0.25">
      <c r="A16" s="458" t="s">
        <v>131</v>
      </c>
      <c r="B16" s="176" t="s">
        <v>40</v>
      </c>
      <c r="C16" s="176">
        <v>4</v>
      </c>
      <c r="D16" s="177">
        <v>30</v>
      </c>
      <c r="E16" s="178">
        <v>25.99</v>
      </c>
      <c r="F16" s="176">
        <v>10450</v>
      </c>
      <c r="G16" s="93">
        <v>0</v>
      </c>
      <c r="H16" s="105">
        <v>14.86</v>
      </c>
      <c r="I16" s="178">
        <f t="shared" si="0"/>
        <v>14.86</v>
      </c>
      <c r="J16" s="178">
        <v>15.18</v>
      </c>
      <c r="K16" s="178">
        <f t="shared" si="1"/>
        <v>15.18</v>
      </c>
      <c r="L16" s="178">
        <v>15.81</v>
      </c>
      <c r="M16" s="178">
        <f t="shared" si="2"/>
        <v>15.81</v>
      </c>
      <c r="N16" s="287">
        <f t="shared" si="3"/>
        <v>0</v>
      </c>
      <c r="O16" s="288" t="b">
        <f t="shared" si="4"/>
        <v>0</v>
      </c>
      <c r="P16" s="288">
        <f t="shared" ref="P16:P20" si="18">IF($B$4=0,O16*1,IF($B$4=2,O16*0.98,IF($B$4=4,O16*0.96,IF($B$4=6,O16*0.94))))</f>
        <v>0</v>
      </c>
      <c r="Q16" s="288">
        <f t="shared" ref="Q16" si="19">ROUND(P16,2)</f>
        <v>0</v>
      </c>
      <c r="R16" s="288">
        <f t="shared" si="5"/>
        <v>0</v>
      </c>
      <c r="S16" s="288"/>
      <c r="T16" s="288" t="b">
        <f t="shared" si="6"/>
        <v>0</v>
      </c>
      <c r="U16" s="288">
        <f t="shared" si="7"/>
        <v>0</v>
      </c>
      <c r="V16" s="288">
        <f t="shared" ref="V16" si="20">ROUND(U16,2)</f>
        <v>0</v>
      </c>
      <c r="W16" s="288">
        <f t="shared" si="8"/>
        <v>0</v>
      </c>
      <c r="X16" s="288"/>
      <c r="Y16" s="288">
        <f t="shared" si="9"/>
        <v>15.81</v>
      </c>
      <c r="Z16" s="288">
        <f t="shared" si="10"/>
        <v>15.81</v>
      </c>
      <c r="AA16" s="288">
        <f t="shared" ref="AA16" si="21">ROUND(Z16,2)</f>
        <v>15.81</v>
      </c>
      <c r="AB16" s="288">
        <f t="shared" si="11"/>
        <v>0</v>
      </c>
      <c r="AC16" s="288"/>
      <c r="AD16" s="289">
        <f t="shared" si="12"/>
        <v>14.229000000000001</v>
      </c>
      <c r="AE16" s="289">
        <f t="shared" si="13"/>
        <v>14.23</v>
      </c>
      <c r="AF16" s="289">
        <f t="shared" si="14"/>
        <v>56.92</v>
      </c>
      <c r="AG16" s="290">
        <f t="shared" si="15"/>
        <v>10.179999999999998</v>
      </c>
      <c r="AH16" s="291">
        <f t="shared" si="16"/>
        <v>0.39168911119661404</v>
      </c>
      <c r="AI16" s="13">
        <f t="shared" si="17"/>
        <v>0</v>
      </c>
    </row>
    <row r="17" spans="1:48" ht="22.35" customHeight="1" thickBot="1" x14ac:dyDescent="0.3">
      <c r="A17" s="459"/>
      <c r="B17" s="180" t="s">
        <v>41</v>
      </c>
      <c r="C17" s="180">
        <v>1</v>
      </c>
      <c r="D17" s="181">
        <v>136</v>
      </c>
      <c r="E17" s="182">
        <v>37.99</v>
      </c>
      <c r="F17" s="180">
        <v>10451</v>
      </c>
      <c r="G17" s="94">
        <v>0</v>
      </c>
      <c r="H17" s="111">
        <v>20.49</v>
      </c>
      <c r="I17" s="182">
        <f t="shared" si="0"/>
        <v>20.49</v>
      </c>
      <c r="J17" s="182">
        <v>20.93</v>
      </c>
      <c r="K17" s="182">
        <f t="shared" si="1"/>
        <v>20.93</v>
      </c>
      <c r="L17" s="182">
        <v>21.8</v>
      </c>
      <c r="M17" s="182">
        <f t="shared" si="2"/>
        <v>21.8</v>
      </c>
      <c r="N17" s="292">
        <f t="shared" si="3"/>
        <v>0</v>
      </c>
      <c r="O17" s="293" t="b">
        <f t="shared" si="4"/>
        <v>0</v>
      </c>
      <c r="P17" s="293">
        <f t="shared" si="18"/>
        <v>0</v>
      </c>
      <c r="Q17" s="293">
        <f>ROUND(P17,2)</f>
        <v>0</v>
      </c>
      <c r="R17" s="293">
        <f t="shared" si="5"/>
        <v>0</v>
      </c>
      <c r="S17" s="293"/>
      <c r="T17" s="293" t="b">
        <f t="shared" si="6"/>
        <v>0</v>
      </c>
      <c r="U17" s="293">
        <f t="shared" si="7"/>
        <v>0</v>
      </c>
      <c r="V17" s="293">
        <f>ROUND(U17,2)</f>
        <v>0</v>
      </c>
      <c r="W17" s="293">
        <f t="shared" si="8"/>
        <v>0</v>
      </c>
      <c r="X17" s="293"/>
      <c r="Y17" s="293">
        <f t="shared" si="9"/>
        <v>21.8</v>
      </c>
      <c r="Z17" s="293">
        <f t="shared" si="10"/>
        <v>21.8</v>
      </c>
      <c r="AA17" s="293">
        <f>ROUND(Z17,2)</f>
        <v>21.8</v>
      </c>
      <c r="AB17" s="293">
        <f t="shared" si="11"/>
        <v>0</v>
      </c>
      <c r="AC17" s="293"/>
      <c r="AD17" s="294">
        <f t="shared" si="12"/>
        <v>19.62</v>
      </c>
      <c r="AE17" s="294">
        <f t="shared" si="13"/>
        <v>19.62</v>
      </c>
      <c r="AF17" s="294">
        <f t="shared" si="14"/>
        <v>19.62</v>
      </c>
      <c r="AG17" s="295">
        <f t="shared" si="15"/>
        <v>16.190000000000001</v>
      </c>
      <c r="AH17" s="296">
        <f t="shared" si="16"/>
        <v>0.42616478020531717</v>
      </c>
      <c r="AI17" s="38">
        <f t="shared" si="17"/>
        <v>0</v>
      </c>
    </row>
    <row r="18" spans="1:48" ht="22.35" customHeight="1" thickBot="1" x14ac:dyDescent="0.3">
      <c r="A18" s="474" t="s">
        <v>152</v>
      </c>
      <c r="B18" s="277" t="s">
        <v>50</v>
      </c>
      <c r="C18" s="183">
        <v>12</v>
      </c>
      <c r="D18" s="183">
        <v>40</v>
      </c>
      <c r="E18" s="184">
        <v>7.99</v>
      </c>
      <c r="F18" s="183">
        <v>10769</v>
      </c>
      <c r="G18" s="22">
        <v>0</v>
      </c>
      <c r="H18" s="84">
        <v>4.1900000000000004</v>
      </c>
      <c r="I18" s="184">
        <f t="shared" si="0"/>
        <v>4.1900000000000004</v>
      </c>
      <c r="J18" s="297">
        <v>4.32</v>
      </c>
      <c r="K18" s="184">
        <f t="shared" si="1"/>
        <v>4.32</v>
      </c>
      <c r="L18" s="297">
        <v>4.5</v>
      </c>
      <c r="M18" s="184">
        <f t="shared" si="2"/>
        <v>4.5</v>
      </c>
      <c r="N18" s="297">
        <f t="shared" si="3"/>
        <v>0</v>
      </c>
      <c r="O18" s="288" t="b">
        <f t="shared" si="4"/>
        <v>0</v>
      </c>
      <c r="P18" s="288">
        <f t="shared" si="18"/>
        <v>0</v>
      </c>
      <c r="Q18" s="288">
        <f t="shared" ref="Q18:Q19" si="22">ROUND(P18,2)</f>
        <v>0</v>
      </c>
      <c r="R18" s="288">
        <f t="shared" si="5"/>
        <v>0</v>
      </c>
      <c r="S18" s="288"/>
      <c r="T18" s="288" t="b">
        <f t="shared" si="6"/>
        <v>0</v>
      </c>
      <c r="U18" s="288">
        <f t="shared" si="7"/>
        <v>0</v>
      </c>
      <c r="V18" s="288">
        <f t="shared" ref="V18:V19" si="23">ROUND(U18,2)</f>
        <v>0</v>
      </c>
      <c r="W18" s="288">
        <f t="shared" si="8"/>
        <v>0</v>
      </c>
      <c r="X18" s="288"/>
      <c r="Y18" s="288">
        <f t="shared" si="9"/>
        <v>4.5</v>
      </c>
      <c r="Z18" s="288">
        <f t="shared" si="10"/>
        <v>4.5</v>
      </c>
      <c r="AA18" s="288">
        <f t="shared" ref="AA18:AA19" si="24">ROUND(Z18,2)</f>
        <v>4.5</v>
      </c>
      <c r="AB18" s="288">
        <f t="shared" si="11"/>
        <v>0</v>
      </c>
      <c r="AC18" s="288"/>
      <c r="AD18" s="298">
        <f t="shared" si="12"/>
        <v>4.05</v>
      </c>
      <c r="AE18" s="298">
        <f t="shared" si="13"/>
        <v>4.05</v>
      </c>
      <c r="AF18" s="298">
        <f t="shared" si="14"/>
        <v>48.599999999999994</v>
      </c>
      <c r="AG18" s="299">
        <f t="shared" si="15"/>
        <v>3.49</v>
      </c>
      <c r="AH18" s="300">
        <f t="shared" si="16"/>
        <v>0.43679599499374222</v>
      </c>
      <c r="AI18" s="31">
        <f t="shared" si="17"/>
        <v>0</v>
      </c>
    </row>
    <row r="19" spans="1:48" ht="22.35" customHeight="1" x14ac:dyDescent="0.25">
      <c r="A19" s="475"/>
      <c r="B19" s="187" t="s">
        <v>42</v>
      </c>
      <c r="C19" s="188">
        <v>6</v>
      </c>
      <c r="D19" s="189">
        <v>40</v>
      </c>
      <c r="E19" s="190">
        <v>19.989999999999998</v>
      </c>
      <c r="F19" s="191">
        <v>10702</v>
      </c>
      <c r="G19" s="23">
        <v>0</v>
      </c>
      <c r="H19" s="90">
        <v>10.5</v>
      </c>
      <c r="I19" s="301">
        <f t="shared" si="0"/>
        <v>10.5</v>
      </c>
      <c r="J19" s="302">
        <v>11.52</v>
      </c>
      <c r="K19" s="190">
        <f t="shared" si="1"/>
        <v>11.52</v>
      </c>
      <c r="L19" s="302">
        <v>12</v>
      </c>
      <c r="M19" s="190">
        <f t="shared" si="2"/>
        <v>12</v>
      </c>
      <c r="N19" s="287">
        <f t="shared" si="3"/>
        <v>0</v>
      </c>
      <c r="O19" s="288" t="b">
        <f t="shared" si="4"/>
        <v>0</v>
      </c>
      <c r="P19" s="288">
        <f>IF($B$4=0,O19*1,IF($B$4=2,O19*1,IF($B$4=4,O19*1,IF($B$4=6,O19*1))))</f>
        <v>0</v>
      </c>
      <c r="Q19" s="288">
        <f t="shared" si="22"/>
        <v>0</v>
      </c>
      <c r="R19" s="288">
        <f t="shared" si="5"/>
        <v>0</v>
      </c>
      <c r="S19" s="288"/>
      <c r="T19" s="288" t="b">
        <f t="shared" si="6"/>
        <v>0</v>
      </c>
      <c r="U19" s="288">
        <f t="shared" si="7"/>
        <v>0</v>
      </c>
      <c r="V19" s="288">
        <f t="shared" si="23"/>
        <v>0</v>
      </c>
      <c r="W19" s="288">
        <f t="shared" si="8"/>
        <v>0</v>
      </c>
      <c r="X19" s="288"/>
      <c r="Y19" s="288">
        <f t="shared" si="9"/>
        <v>12</v>
      </c>
      <c r="Z19" s="288">
        <f t="shared" si="10"/>
        <v>12</v>
      </c>
      <c r="AA19" s="288">
        <f t="shared" si="24"/>
        <v>12</v>
      </c>
      <c r="AB19" s="288">
        <f t="shared" si="11"/>
        <v>0</v>
      </c>
      <c r="AC19" s="288"/>
      <c r="AD19" s="303">
        <f t="shared" si="12"/>
        <v>10.8</v>
      </c>
      <c r="AE19" s="303">
        <f t="shared" si="13"/>
        <v>10.8</v>
      </c>
      <c r="AF19" s="303">
        <f t="shared" si="14"/>
        <v>64.800000000000011</v>
      </c>
      <c r="AG19" s="304">
        <f t="shared" si="15"/>
        <v>7.9899999999999984</v>
      </c>
      <c r="AH19" s="305">
        <f t="shared" si="16"/>
        <v>0.39969984992496244</v>
      </c>
      <c r="AI19" s="124">
        <f t="shared" si="17"/>
        <v>0</v>
      </c>
    </row>
    <row r="20" spans="1:48" ht="22.35" customHeight="1" thickBot="1" x14ac:dyDescent="0.3">
      <c r="A20" s="476"/>
      <c r="B20" s="278" t="s">
        <v>43</v>
      </c>
      <c r="C20" s="194">
        <v>7</v>
      </c>
      <c r="D20" s="194">
        <v>21</v>
      </c>
      <c r="E20" s="195">
        <v>44.99</v>
      </c>
      <c r="F20" s="194">
        <v>10701</v>
      </c>
      <c r="G20" s="24">
        <v>0</v>
      </c>
      <c r="H20" s="85">
        <v>25.28</v>
      </c>
      <c r="I20" s="195">
        <f t="shared" si="0"/>
        <v>25.28</v>
      </c>
      <c r="J20" s="306">
        <v>26.09</v>
      </c>
      <c r="K20" s="195">
        <f t="shared" si="1"/>
        <v>26.09</v>
      </c>
      <c r="L20" s="306">
        <v>27.18</v>
      </c>
      <c r="M20" s="195">
        <f t="shared" si="2"/>
        <v>27.18</v>
      </c>
      <c r="N20" s="306">
        <f t="shared" si="3"/>
        <v>0</v>
      </c>
      <c r="O20" s="307" t="b">
        <f t="shared" si="4"/>
        <v>0</v>
      </c>
      <c r="P20" s="307">
        <f t="shared" si="18"/>
        <v>0</v>
      </c>
      <c r="Q20" s="307">
        <f>ROUND(P20,2)</f>
        <v>0</v>
      </c>
      <c r="R20" s="307">
        <f t="shared" si="5"/>
        <v>0</v>
      </c>
      <c r="S20" s="307"/>
      <c r="T20" s="307" t="b">
        <f t="shared" si="6"/>
        <v>0</v>
      </c>
      <c r="U20" s="307">
        <f t="shared" si="7"/>
        <v>0</v>
      </c>
      <c r="V20" s="307">
        <f>ROUND(U20,2)</f>
        <v>0</v>
      </c>
      <c r="W20" s="307">
        <f t="shared" si="8"/>
        <v>0</v>
      </c>
      <c r="X20" s="307"/>
      <c r="Y20" s="307">
        <f t="shared" si="9"/>
        <v>27.18</v>
      </c>
      <c r="Z20" s="307">
        <f t="shared" si="10"/>
        <v>27.18</v>
      </c>
      <c r="AA20" s="307">
        <f>ROUND(Z20,2)</f>
        <v>27.18</v>
      </c>
      <c r="AB20" s="307">
        <f t="shared" si="11"/>
        <v>0</v>
      </c>
      <c r="AC20" s="307"/>
      <c r="AD20" s="308">
        <f t="shared" si="12"/>
        <v>24.462</v>
      </c>
      <c r="AE20" s="308">
        <f t="shared" si="13"/>
        <v>24.46</v>
      </c>
      <c r="AF20" s="308">
        <f t="shared" si="14"/>
        <v>171.22</v>
      </c>
      <c r="AG20" s="309">
        <f t="shared" si="15"/>
        <v>17.810000000000002</v>
      </c>
      <c r="AH20" s="310">
        <f t="shared" si="16"/>
        <v>0.3958657479439876</v>
      </c>
      <c r="AI20" s="125">
        <f t="shared" si="17"/>
        <v>0</v>
      </c>
    </row>
    <row r="21" spans="1:48" ht="22.35" customHeight="1" x14ac:dyDescent="0.25">
      <c r="A21" s="469" t="s">
        <v>156</v>
      </c>
      <c r="B21" s="198" t="s">
        <v>42</v>
      </c>
      <c r="C21" s="198">
        <v>6</v>
      </c>
      <c r="D21" s="279">
        <v>40</v>
      </c>
      <c r="E21" s="199">
        <v>19.989999999999998</v>
      </c>
      <c r="F21" s="198">
        <v>10364</v>
      </c>
      <c r="G21" s="86">
        <v>0</v>
      </c>
      <c r="H21" s="123">
        <v>10.5</v>
      </c>
      <c r="I21" s="311">
        <f t="shared" si="0"/>
        <v>10.5</v>
      </c>
      <c r="J21" s="312">
        <v>11.52</v>
      </c>
      <c r="K21" s="199">
        <f t="shared" si="1"/>
        <v>11.52</v>
      </c>
      <c r="L21" s="312">
        <v>12</v>
      </c>
      <c r="M21" s="199">
        <f t="shared" si="2"/>
        <v>12</v>
      </c>
      <c r="N21" s="287">
        <f t="shared" si="3"/>
        <v>0</v>
      </c>
      <c r="O21" s="288" t="b">
        <f t="shared" si="4"/>
        <v>0</v>
      </c>
      <c r="P21" s="288">
        <f>IF($B$4=0,O21*1,IF($B$4=2,O21*1,IF($B$4=4,O21*1,IF($B$4=6,O21*1))))</f>
        <v>0</v>
      </c>
      <c r="Q21" s="288">
        <f t="shared" ref="Q21" si="25">ROUND(P21,2)</f>
        <v>0</v>
      </c>
      <c r="R21" s="288">
        <f t="shared" si="5"/>
        <v>0</v>
      </c>
      <c r="S21" s="288"/>
      <c r="T21" s="288" t="b">
        <f t="shared" si="6"/>
        <v>0</v>
      </c>
      <c r="U21" s="288">
        <f t="shared" si="7"/>
        <v>0</v>
      </c>
      <c r="V21" s="288">
        <f t="shared" ref="V21" si="26">ROUND(U21,2)</f>
        <v>0</v>
      </c>
      <c r="W21" s="288">
        <f t="shared" si="8"/>
        <v>0</v>
      </c>
      <c r="X21" s="288"/>
      <c r="Y21" s="288">
        <f t="shared" si="9"/>
        <v>12</v>
      </c>
      <c r="Z21" s="288">
        <f t="shared" si="10"/>
        <v>12</v>
      </c>
      <c r="AA21" s="288">
        <f t="shared" ref="AA21" si="27">ROUND(Z21,2)</f>
        <v>12</v>
      </c>
      <c r="AB21" s="288">
        <f t="shared" si="11"/>
        <v>0</v>
      </c>
      <c r="AC21" s="288"/>
      <c r="AD21" s="289">
        <f t="shared" si="12"/>
        <v>10.8</v>
      </c>
      <c r="AE21" s="289">
        <f t="shared" si="13"/>
        <v>10.8</v>
      </c>
      <c r="AF21" s="289">
        <f t="shared" si="14"/>
        <v>64.800000000000011</v>
      </c>
      <c r="AG21" s="313">
        <f t="shared" si="15"/>
        <v>7.9899999999999984</v>
      </c>
      <c r="AH21" s="314">
        <f t="shared" si="16"/>
        <v>0.39969984992496244</v>
      </c>
      <c r="AI21" s="69">
        <f t="shared" si="17"/>
        <v>0</v>
      </c>
    </row>
    <row r="22" spans="1:48" ht="22.35" customHeight="1" thickBot="1" x14ac:dyDescent="0.3">
      <c r="A22" s="455"/>
      <c r="B22" s="194" t="s">
        <v>43</v>
      </c>
      <c r="C22" s="194">
        <v>7</v>
      </c>
      <c r="D22" s="194">
        <v>21</v>
      </c>
      <c r="E22" s="195">
        <v>44.99</v>
      </c>
      <c r="F22" s="194">
        <v>10366</v>
      </c>
      <c r="G22" s="24">
        <v>0</v>
      </c>
      <c r="H22" s="87">
        <v>25.28</v>
      </c>
      <c r="I22" s="190">
        <f t="shared" si="0"/>
        <v>25.28</v>
      </c>
      <c r="J22" s="302">
        <v>26.09</v>
      </c>
      <c r="K22" s="190">
        <f t="shared" si="1"/>
        <v>26.09</v>
      </c>
      <c r="L22" s="302">
        <v>27.18</v>
      </c>
      <c r="M22" s="190">
        <f t="shared" si="2"/>
        <v>27.18</v>
      </c>
      <c r="N22" s="315">
        <f t="shared" si="3"/>
        <v>0</v>
      </c>
      <c r="O22" s="307" t="b">
        <f t="shared" si="4"/>
        <v>0</v>
      </c>
      <c r="P22" s="307">
        <f t="shared" ref="P22" si="28">IF($B$4=0,O22*1,IF($B$4=2,O22*0.98,IF($B$4=4,O22*0.96,IF($B$4=6,O22*0.94))))</f>
        <v>0</v>
      </c>
      <c r="Q22" s="307">
        <f>ROUND(P22,2)</f>
        <v>0</v>
      </c>
      <c r="R22" s="307">
        <f t="shared" si="5"/>
        <v>0</v>
      </c>
      <c r="S22" s="307"/>
      <c r="T22" s="307" t="b">
        <f t="shared" si="6"/>
        <v>0</v>
      </c>
      <c r="U22" s="307">
        <f t="shared" si="7"/>
        <v>0</v>
      </c>
      <c r="V22" s="307">
        <f>ROUND(U22,2)</f>
        <v>0</v>
      </c>
      <c r="W22" s="307">
        <f t="shared" si="8"/>
        <v>0</v>
      </c>
      <c r="X22" s="307"/>
      <c r="Y22" s="307">
        <f t="shared" si="9"/>
        <v>27.18</v>
      </c>
      <c r="Z22" s="307">
        <f t="shared" si="10"/>
        <v>27.18</v>
      </c>
      <c r="AA22" s="307">
        <f>ROUND(Z22,2)</f>
        <v>27.18</v>
      </c>
      <c r="AB22" s="307">
        <f t="shared" si="11"/>
        <v>0</v>
      </c>
      <c r="AC22" s="307"/>
      <c r="AD22" s="289">
        <f t="shared" si="12"/>
        <v>24.462</v>
      </c>
      <c r="AE22" s="289">
        <f t="shared" si="13"/>
        <v>24.46</v>
      </c>
      <c r="AF22" s="289">
        <f t="shared" si="14"/>
        <v>171.22</v>
      </c>
      <c r="AG22" s="309">
        <f t="shared" si="15"/>
        <v>17.810000000000002</v>
      </c>
      <c r="AH22" s="316">
        <f t="shared" si="16"/>
        <v>0.3958657479439876</v>
      </c>
      <c r="AI22" s="14">
        <f t="shared" si="17"/>
        <v>0</v>
      </c>
    </row>
    <row r="23" spans="1:48" s="19" customFormat="1" ht="22.35" customHeight="1" x14ac:dyDescent="0.25">
      <c r="A23" s="453" t="s">
        <v>154</v>
      </c>
      <c r="B23" s="200" t="s">
        <v>42</v>
      </c>
      <c r="C23" s="200">
        <v>6</v>
      </c>
      <c r="D23" s="177">
        <v>40</v>
      </c>
      <c r="E23" s="184">
        <v>19.989999999999998</v>
      </c>
      <c r="F23" s="131">
        <v>10394</v>
      </c>
      <c r="G23" s="22">
        <v>0</v>
      </c>
      <c r="H23" s="45">
        <v>10.5</v>
      </c>
      <c r="I23" s="317">
        <f t="shared" si="0"/>
        <v>10.5</v>
      </c>
      <c r="J23" s="312">
        <v>11.52</v>
      </c>
      <c r="K23" s="184">
        <f t="shared" si="1"/>
        <v>11.52</v>
      </c>
      <c r="L23" s="297">
        <v>12</v>
      </c>
      <c r="M23" s="184">
        <f t="shared" si="2"/>
        <v>12</v>
      </c>
      <c r="N23" s="287">
        <f t="shared" si="3"/>
        <v>0</v>
      </c>
      <c r="O23" s="288" t="b">
        <f t="shared" si="4"/>
        <v>0</v>
      </c>
      <c r="P23" s="288">
        <f>IF($B$4=0,O23*1,IF($B$4=2,O23*1,IF($B$4=4,O23*1,IF($B$4=6,O23*1))))</f>
        <v>0</v>
      </c>
      <c r="Q23" s="288">
        <f t="shared" ref="Q23:Q69" si="29">ROUND(P23,2)</f>
        <v>0</v>
      </c>
      <c r="R23" s="288">
        <f t="shared" si="5"/>
        <v>0</v>
      </c>
      <c r="S23" s="288"/>
      <c r="T23" s="288" t="b">
        <f t="shared" si="6"/>
        <v>0</v>
      </c>
      <c r="U23" s="288">
        <f t="shared" si="7"/>
        <v>0</v>
      </c>
      <c r="V23" s="288">
        <f t="shared" ref="V23:V69" si="30">ROUND(U23,2)</f>
        <v>0</v>
      </c>
      <c r="W23" s="288">
        <f t="shared" si="8"/>
        <v>0</v>
      </c>
      <c r="X23" s="288"/>
      <c r="Y23" s="288">
        <f t="shared" si="9"/>
        <v>12</v>
      </c>
      <c r="Z23" s="288">
        <f t="shared" si="10"/>
        <v>12</v>
      </c>
      <c r="AA23" s="288">
        <f t="shared" ref="AA23:AA69" si="31">ROUND(Z23,2)</f>
        <v>12</v>
      </c>
      <c r="AB23" s="288">
        <f t="shared" si="11"/>
        <v>0</v>
      </c>
      <c r="AC23" s="288"/>
      <c r="AD23" s="298">
        <f t="shared" si="12"/>
        <v>10.8</v>
      </c>
      <c r="AE23" s="298">
        <f t="shared" si="13"/>
        <v>10.8</v>
      </c>
      <c r="AF23" s="298">
        <f t="shared" si="14"/>
        <v>64.800000000000011</v>
      </c>
      <c r="AG23" s="290">
        <f t="shared" si="15"/>
        <v>7.9899999999999984</v>
      </c>
      <c r="AH23" s="318">
        <f t="shared" si="16"/>
        <v>0.39969984992496244</v>
      </c>
      <c r="AI23" s="18">
        <f t="shared" si="17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7"/>
    </row>
    <row r="24" spans="1:48" s="19" customFormat="1" ht="22.35" customHeight="1" x14ac:dyDescent="0.25">
      <c r="A24" s="451"/>
      <c r="B24" s="188" t="s">
        <v>43</v>
      </c>
      <c r="C24" s="188">
        <v>7</v>
      </c>
      <c r="D24" s="188">
        <v>21</v>
      </c>
      <c r="E24" s="190">
        <v>44.99</v>
      </c>
      <c r="F24" s="188">
        <v>10391</v>
      </c>
      <c r="G24" s="23">
        <v>0</v>
      </c>
      <c r="H24" s="87">
        <v>25.28</v>
      </c>
      <c r="I24" s="190">
        <f t="shared" si="0"/>
        <v>25.28</v>
      </c>
      <c r="J24" s="302">
        <v>26.09</v>
      </c>
      <c r="K24" s="190">
        <f t="shared" si="1"/>
        <v>26.09</v>
      </c>
      <c r="L24" s="302">
        <v>27.18</v>
      </c>
      <c r="M24" s="190">
        <f t="shared" si="2"/>
        <v>27.18</v>
      </c>
      <c r="N24" s="319">
        <f t="shared" si="3"/>
        <v>0</v>
      </c>
      <c r="O24" s="320" t="b">
        <f t="shared" si="4"/>
        <v>0</v>
      </c>
      <c r="P24" s="320">
        <f>IF($B$4=0,O24*1,IF($B$4=2,O24*0.98,IF($B$4=4,O24*0.96,IF($B$4=6,O24*0.94))))</f>
        <v>0</v>
      </c>
      <c r="Q24" s="320">
        <f t="shared" si="29"/>
        <v>0</v>
      </c>
      <c r="R24" s="320">
        <f t="shared" si="5"/>
        <v>0</v>
      </c>
      <c r="S24" s="320"/>
      <c r="T24" s="320" t="b">
        <f t="shared" si="6"/>
        <v>0</v>
      </c>
      <c r="U24" s="320">
        <f t="shared" si="7"/>
        <v>0</v>
      </c>
      <c r="V24" s="320">
        <f t="shared" si="30"/>
        <v>0</v>
      </c>
      <c r="W24" s="320">
        <f t="shared" si="8"/>
        <v>0</v>
      </c>
      <c r="X24" s="320"/>
      <c r="Y24" s="320">
        <f t="shared" si="9"/>
        <v>27.18</v>
      </c>
      <c r="Z24" s="320">
        <f t="shared" si="10"/>
        <v>27.18</v>
      </c>
      <c r="AA24" s="320">
        <f t="shared" si="31"/>
        <v>27.18</v>
      </c>
      <c r="AB24" s="320">
        <f t="shared" si="11"/>
        <v>0</v>
      </c>
      <c r="AC24" s="320"/>
      <c r="AD24" s="289">
        <f t="shared" si="12"/>
        <v>24.462</v>
      </c>
      <c r="AE24" s="289">
        <f t="shared" si="13"/>
        <v>24.46</v>
      </c>
      <c r="AF24" s="289">
        <f t="shared" si="14"/>
        <v>171.22</v>
      </c>
      <c r="AG24" s="304">
        <f t="shared" si="15"/>
        <v>17.810000000000002</v>
      </c>
      <c r="AH24" s="321">
        <f t="shared" si="16"/>
        <v>0.3958657479439876</v>
      </c>
      <c r="AI24" s="18">
        <f t="shared" si="17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7"/>
    </row>
    <row r="25" spans="1:48" s="19" customFormat="1" ht="22.35" customHeight="1" x14ac:dyDescent="0.25">
      <c r="A25" s="451"/>
      <c r="B25" s="188" t="s">
        <v>44</v>
      </c>
      <c r="C25" s="188">
        <v>1</v>
      </c>
      <c r="D25" s="188">
        <v>40</v>
      </c>
      <c r="E25" s="190">
        <v>129.99</v>
      </c>
      <c r="F25" s="188">
        <v>10392</v>
      </c>
      <c r="G25" s="23">
        <v>0</v>
      </c>
      <c r="H25" s="87">
        <v>72.73</v>
      </c>
      <c r="I25" s="190">
        <f t="shared" si="0"/>
        <v>72.73</v>
      </c>
      <c r="J25" s="302">
        <v>75.069999999999993</v>
      </c>
      <c r="K25" s="190">
        <f t="shared" si="1"/>
        <v>75.069999999999993</v>
      </c>
      <c r="L25" s="302">
        <v>78.2</v>
      </c>
      <c r="M25" s="190">
        <f t="shared" si="2"/>
        <v>78.2</v>
      </c>
      <c r="N25" s="319">
        <f t="shared" si="3"/>
        <v>0</v>
      </c>
      <c r="O25" s="320" t="b">
        <f t="shared" si="4"/>
        <v>0</v>
      </c>
      <c r="P25" s="320">
        <f>IF($B$4=0,O25*1,IF($B$4=2,O25*0.98,IF($B$4=4,O25*0.96,IF($B$4=6,O25*0.94))))</f>
        <v>0</v>
      </c>
      <c r="Q25" s="320">
        <f t="shared" si="29"/>
        <v>0</v>
      </c>
      <c r="R25" s="320">
        <f t="shared" si="5"/>
        <v>0</v>
      </c>
      <c r="S25" s="320"/>
      <c r="T25" s="320" t="b">
        <f t="shared" si="6"/>
        <v>0</v>
      </c>
      <c r="U25" s="320">
        <f t="shared" si="7"/>
        <v>0</v>
      </c>
      <c r="V25" s="320">
        <f t="shared" si="30"/>
        <v>0</v>
      </c>
      <c r="W25" s="320">
        <f t="shared" si="8"/>
        <v>0</v>
      </c>
      <c r="X25" s="320"/>
      <c r="Y25" s="320">
        <f t="shared" si="9"/>
        <v>78.2</v>
      </c>
      <c r="Z25" s="320">
        <f t="shared" si="10"/>
        <v>78.2</v>
      </c>
      <c r="AA25" s="320">
        <f t="shared" si="31"/>
        <v>78.2</v>
      </c>
      <c r="AB25" s="320">
        <f t="shared" si="11"/>
        <v>0</v>
      </c>
      <c r="AC25" s="320"/>
      <c r="AD25" s="289">
        <f t="shared" si="12"/>
        <v>70.38000000000001</v>
      </c>
      <c r="AE25" s="289">
        <f t="shared" si="13"/>
        <v>70.38</v>
      </c>
      <c r="AF25" s="289">
        <f t="shared" si="14"/>
        <v>70.38</v>
      </c>
      <c r="AG25" s="304">
        <f t="shared" si="15"/>
        <v>51.790000000000006</v>
      </c>
      <c r="AH25" s="321">
        <f t="shared" si="16"/>
        <v>0.39841526271251637</v>
      </c>
      <c r="AI25" s="18">
        <f t="shared" si="17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7"/>
    </row>
    <row r="26" spans="1:48" s="19" customFormat="1" ht="22.35" customHeight="1" thickBot="1" x14ac:dyDescent="0.3">
      <c r="A26" s="452"/>
      <c r="B26" s="280" t="s">
        <v>45</v>
      </c>
      <c r="C26" s="280">
        <v>1</v>
      </c>
      <c r="D26" s="280">
        <v>20</v>
      </c>
      <c r="E26" s="281">
        <v>234.99</v>
      </c>
      <c r="F26" s="280">
        <v>10393</v>
      </c>
      <c r="G26" s="47">
        <v>0</v>
      </c>
      <c r="H26" s="88">
        <v>134.85</v>
      </c>
      <c r="I26" s="281">
        <f t="shared" si="0"/>
        <v>134.85</v>
      </c>
      <c r="J26" s="322">
        <v>139.19999999999999</v>
      </c>
      <c r="K26" s="281">
        <f t="shared" si="1"/>
        <v>139.19999999999999</v>
      </c>
      <c r="L26" s="322">
        <v>145</v>
      </c>
      <c r="M26" s="281">
        <f t="shared" si="2"/>
        <v>145</v>
      </c>
      <c r="N26" s="292">
        <f t="shared" si="3"/>
        <v>0</v>
      </c>
      <c r="O26" s="293" t="b">
        <f t="shared" si="4"/>
        <v>0</v>
      </c>
      <c r="P26" s="293">
        <f>IF($B$4=0,O26*1,IF($B$4=2,O26*0.98,IF($B$4=4,O26*0.96,IF($B$4=6,O26*0.94))))</f>
        <v>0</v>
      </c>
      <c r="Q26" s="293">
        <f t="shared" si="29"/>
        <v>0</v>
      </c>
      <c r="R26" s="293">
        <f t="shared" si="5"/>
        <v>0</v>
      </c>
      <c r="S26" s="293"/>
      <c r="T26" s="293" t="b">
        <f t="shared" si="6"/>
        <v>0</v>
      </c>
      <c r="U26" s="293">
        <f t="shared" si="7"/>
        <v>0</v>
      </c>
      <c r="V26" s="293">
        <f t="shared" si="30"/>
        <v>0</v>
      </c>
      <c r="W26" s="293">
        <f t="shared" si="8"/>
        <v>0</v>
      </c>
      <c r="X26" s="293"/>
      <c r="Y26" s="293">
        <f t="shared" si="9"/>
        <v>145</v>
      </c>
      <c r="Z26" s="293">
        <f t="shared" si="10"/>
        <v>145</v>
      </c>
      <c r="AA26" s="293">
        <f t="shared" si="31"/>
        <v>145</v>
      </c>
      <c r="AB26" s="293">
        <f t="shared" si="11"/>
        <v>0</v>
      </c>
      <c r="AC26" s="293"/>
      <c r="AD26" s="294">
        <f t="shared" si="12"/>
        <v>130.5</v>
      </c>
      <c r="AE26" s="294">
        <f t="shared" si="13"/>
        <v>130.5</v>
      </c>
      <c r="AF26" s="294">
        <f t="shared" si="14"/>
        <v>130.5</v>
      </c>
      <c r="AG26" s="323">
        <f t="shared" si="15"/>
        <v>89.990000000000009</v>
      </c>
      <c r="AH26" s="324">
        <f t="shared" si="16"/>
        <v>0.38295246606238564</v>
      </c>
      <c r="AI26" s="21">
        <f t="shared" si="17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7"/>
    </row>
    <row r="27" spans="1:48" ht="22.35" customHeight="1" x14ac:dyDescent="0.25">
      <c r="A27" s="453" t="s">
        <v>157</v>
      </c>
      <c r="B27" s="200" t="s">
        <v>42</v>
      </c>
      <c r="C27" s="200">
        <v>6</v>
      </c>
      <c r="D27" s="177">
        <v>40</v>
      </c>
      <c r="E27" s="184">
        <v>19.989999999999998</v>
      </c>
      <c r="F27" s="131">
        <v>10359</v>
      </c>
      <c r="G27" s="22">
        <v>0</v>
      </c>
      <c r="H27" s="45">
        <v>10.5</v>
      </c>
      <c r="I27" s="317">
        <f t="shared" si="0"/>
        <v>10.5</v>
      </c>
      <c r="J27" s="297">
        <v>11.52</v>
      </c>
      <c r="K27" s="184">
        <f t="shared" si="1"/>
        <v>11.52</v>
      </c>
      <c r="L27" s="297">
        <v>12</v>
      </c>
      <c r="M27" s="184">
        <f t="shared" si="2"/>
        <v>12</v>
      </c>
      <c r="N27" s="287">
        <f t="shared" si="3"/>
        <v>0</v>
      </c>
      <c r="O27" s="288" t="b">
        <f t="shared" si="4"/>
        <v>0</v>
      </c>
      <c r="P27" s="288">
        <f>IF($B$4=0,O27*1,IF($B$4=2,O27*1,IF($B$4=4,O27*1,IF($B$4=6,O27*1))))</f>
        <v>0</v>
      </c>
      <c r="Q27" s="288">
        <f t="shared" si="29"/>
        <v>0</v>
      </c>
      <c r="R27" s="288">
        <f t="shared" si="5"/>
        <v>0</v>
      </c>
      <c r="S27" s="288"/>
      <c r="T27" s="288" t="b">
        <f t="shared" si="6"/>
        <v>0</v>
      </c>
      <c r="U27" s="288">
        <f t="shared" si="7"/>
        <v>0</v>
      </c>
      <c r="V27" s="288">
        <f t="shared" si="30"/>
        <v>0</v>
      </c>
      <c r="W27" s="288">
        <f t="shared" si="8"/>
        <v>0</v>
      </c>
      <c r="X27" s="288"/>
      <c r="Y27" s="288">
        <f t="shared" si="9"/>
        <v>12</v>
      </c>
      <c r="Z27" s="288">
        <f t="shared" si="10"/>
        <v>12</v>
      </c>
      <c r="AA27" s="288">
        <f t="shared" si="31"/>
        <v>12</v>
      </c>
      <c r="AB27" s="288">
        <f t="shared" si="11"/>
        <v>0</v>
      </c>
      <c r="AC27" s="288"/>
      <c r="AD27" s="298">
        <f t="shared" si="12"/>
        <v>10.8</v>
      </c>
      <c r="AE27" s="298">
        <f t="shared" si="13"/>
        <v>10.8</v>
      </c>
      <c r="AF27" s="298">
        <f t="shared" si="14"/>
        <v>64.800000000000011</v>
      </c>
      <c r="AG27" s="290">
        <f t="shared" si="15"/>
        <v>7.9899999999999984</v>
      </c>
      <c r="AH27" s="318">
        <f t="shared" si="16"/>
        <v>0.39969984992496244</v>
      </c>
      <c r="AI27" s="15">
        <f t="shared" si="17"/>
        <v>0</v>
      </c>
    </row>
    <row r="28" spans="1:48" ht="22.35" customHeight="1" x14ac:dyDescent="0.25">
      <c r="A28" s="451"/>
      <c r="B28" s="188" t="s">
        <v>43</v>
      </c>
      <c r="C28" s="188">
        <v>7</v>
      </c>
      <c r="D28" s="188">
        <v>21</v>
      </c>
      <c r="E28" s="190">
        <v>44.99</v>
      </c>
      <c r="F28" s="188">
        <v>10361</v>
      </c>
      <c r="G28" s="23">
        <v>0</v>
      </c>
      <c r="H28" s="87">
        <v>25.28</v>
      </c>
      <c r="I28" s="190">
        <f t="shared" si="0"/>
        <v>25.28</v>
      </c>
      <c r="J28" s="302">
        <v>26.09</v>
      </c>
      <c r="K28" s="190">
        <f t="shared" si="1"/>
        <v>26.09</v>
      </c>
      <c r="L28" s="302">
        <v>27.18</v>
      </c>
      <c r="M28" s="190">
        <f t="shared" si="2"/>
        <v>27.18</v>
      </c>
      <c r="N28" s="319">
        <f t="shared" si="3"/>
        <v>0</v>
      </c>
      <c r="O28" s="320" t="b">
        <f t="shared" si="4"/>
        <v>0</v>
      </c>
      <c r="P28" s="320">
        <f t="shared" ref="P28:P38" si="32">IF($B$4=0,O28*1,IF($B$4=2,O28*0.98,IF($B$4=4,O28*0.96,IF($B$4=6,O28*0.94))))</f>
        <v>0</v>
      </c>
      <c r="Q28" s="320">
        <f t="shared" si="29"/>
        <v>0</v>
      </c>
      <c r="R28" s="320">
        <f t="shared" si="5"/>
        <v>0</v>
      </c>
      <c r="S28" s="320"/>
      <c r="T28" s="320" t="b">
        <f t="shared" si="6"/>
        <v>0</v>
      </c>
      <c r="U28" s="320">
        <f t="shared" si="7"/>
        <v>0</v>
      </c>
      <c r="V28" s="320">
        <f t="shared" si="30"/>
        <v>0</v>
      </c>
      <c r="W28" s="320">
        <f t="shared" si="8"/>
        <v>0</v>
      </c>
      <c r="X28" s="320"/>
      <c r="Y28" s="320">
        <f t="shared" si="9"/>
        <v>27.18</v>
      </c>
      <c r="Z28" s="320">
        <f t="shared" si="10"/>
        <v>27.18</v>
      </c>
      <c r="AA28" s="320">
        <f t="shared" si="31"/>
        <v>27.18</v>
      </c>
      <c r="AB28" s="320">
        <f t="shared" si="11"/>
        <v>0</v>
      </c>
      <c r="AC28" s="320"/>
      <c r="AD28" s="289">
        <f t="shared" si="12"/>
        <v>24.462</v>
      </c>
      <c r="AE28" s="289">
        <f t="shared" si="13"/>
        <v>24.46</v>
      </c>
      <c r="AF28" s="289">
        <f t="shared" si="14"/>
        <v>171.22</v>
      </c>
      <c r="AG28" s="304">
        <f t="shared" si="15"/>
        <v>17.810000000000002</v>
      </c>
      <c r="AH28" s="321">
        <f t="shared" si="16"/>
        <v>0.3958657479439876</v>
      </c>
      <c r="AI28" s="16">
        <f t="shared" si="17"/>
        <v>0</v>
      </c>
    </row>
    <row r="29" spans="1:48" ht="22.35" customHeight="1" thickBot="1" x14ac:dyDescent="0.3">
      <c r="A29" s="441"/>
      <c r="B29" s="194" t="s">
        <v>44</v>
      </c>
      <c r="C29" s="194">
        <v>1</v>
      </c>
      <c r="D29" s="194">
        <v>40</v>
      </c>
      <c r="E29" s="195">
        <v>129.99</v>
      </c>
      <c r="F29" s="194">
        <v>10362</v>
      </c>
      <c r="G29" s="24">
        <v>0</v>
      </c>
      <c r="H29" s="85">
        <v>72.73</v>
      </c>
      <c r="I29" s="195">
        <f t="shared" si="0"/>
        <v>72.73</v>
      </c>
      <c r="J29" s="306">
        <v>75.069999999999993</v>
      </c>
      <c r="K29" s="195">
        <f t="shared" si="1"/>
        <v>75.069999999999993</v>
      </c>
      <c r="L29" s="306">
        <v>78.2</v>
      </c>
      <c r="M29" s="195">
        <f t="shared" si="2"/>
        <v>78.2</v>
      </c>
      <c r="N29" s="315">
        <f t="shared" si="3"/>
        <v>0</v>
      </c>
      <c r="O29" s="307" t="b">
        <f t="shared" si="4"/>
        <v>0</v>
      </c>
      <c r="P29" s="307">
        <f t="shared" si="32"/>
        <v>0</v>
      </c>
      <c r="Q29" s="307">
        <f t="shared" si="29"/>
        <v>0</v>
      </c>
      <c r="R29" s="307">
        <f t="shared" si="5"/>
        <v>0</v>
      </c>
      <c r="S29" s="307"/>
      <c r="T29" s="307" t="b">
        <f t="shared" si="6"/>
        <v>0</v>
      </c>
      <c r="U29" s="307">
        <f t="shared" si="7"/>
        <v>0</v>
      </c>
      <c r="V29" s="307">
        <f t="shared" si="30"/>
        <v>0</v>
      </c>
      <c r="W29" s="307">
        <f t="shared" si="8"/>
        <v>0</v>
      </c>
      <c r="X29" s="307"/>
      <c r="Y29" s="307">
        <f t="shared" si="9"/>
        <v>78.2</v>
      </c>
      <c r="Z29" s="307">
        <f t="shared" si="10"/>
        <v>78.2</v>
      </c>
      <c r="AA29" s="307">
        <f t="shared" si="31"/>
        <v>78.2</v>
      </c>
      <c r="AB29" s="307">
        <f t="shared" si="11"/>
        <v>0</v>
      </c>
      <c r="AC29" s="307"/>
      <c r="AD29" s="325">
        <f t="shared" si="12"/>
        <v>70.38000000000001</v>
      </c>
      <c r="AE29" s="325">
        <f t="shared" si="13"/>
        <v>70.38</v>
      </c>
      <c r="AF29" s="325">
        <f t="shared" si="14"/>
        <v>70.38</v>
      </c>
      <c r="AG29" s="309">
        <f t="shared" si="15"/>
        <v>51.790000000000006</v>
      </c>
      <c r="AH29" s="316">
        <f t="shared" si="16"/>
        <v>0.39841526271251637</v>
      </c>
      <c r="AI29" s="25">
        <f t="shared" si="17"/>
        <v>0</v>
      </c>
    </row>
    <row r="30" spans="1:48" ht="22.35" customHeight="1" x14ac:dyDescent="0.25">
      <c r="A30" s="469" t="s">
        <v>155</v>
      </c>
      <c r="B30" s="198" t="s">
        <v>42</v>
      </c>
      <c r="C30" s="198">
        <v>6</v>
      </c>
      <c r="D30" s="198">
        <v>40</v>
      </c>
      <c r="E30" s="199">
        <v>19.989999999999998</v>
      </c>
      <c r="F30" s="201">
        <v>10382</v>
      </c>
      <c r="G30" s="22">
        <v>0</v>
      </c>
      <c r="H30" s="45">
        <v>10.5</v>
      </c>
      <c r="I30" s="317">
        <f t="shared" si="0"/>
        <v>10.5</v>
      </c>
      <c r="J30" s="297">
        <v>11.52</v>
      </c>
      <c r="K30" s="184">
        <f t="shared" si="1"/>
        <v>11.52</v>
      </c>
      <c r="L30" s="297">
        <v>12</v>
      </c>
      <c r="M30" s="184">
        <f t="shared" si="2"/>
        <v>12</v>
      </c>
      <c r="N30" s="287">
        <f>L30*G30</f>
        <v>0</v>
      </c>
      <c r="O30" s="288" t="b">
        <f>IF($B$3="a",H30)</f>
        <v>0</v>
      </c>
      <c r="P30" s="288">
        <f>IF($B$4=0,O30*1,IF($B$4=2,O30*1,IF($B$4=4,O30*1,IF($B$4=6,O30*1))))</f>
        <v>0</v>
      </c>
      <c r="Q30" s="288">
        <f>ROUND(P30,2)</f>
        <v>0</v>
      </c>
      <c r="R30" s="288">
        <f>G30*Q30</f>
        <v>0</v>
      </c>
      <c r="S30" s="288"/>
      <c r="T30" s="288" t="b">
        <f>IF($B$3="b",J30)</f>
        <v>0</v>
      </c>
      <c r="U30" s="288">
        <f>IF($B$4=0,T30*1,IF($B$4=2,T30*0.98,IF($B$4=4,T30*0.96,IF($B$4=6,T30*0.94))))</f>
        <v>0</v>
      </c>
      <c r="V30" s="288">
        <f>ROUND(U30,2)</f>
        <v>0</v>
      </c>
      <c r="W30" s="288">
        <f>G30*V30</f>
        <v>0</v>
      </c>
      <c r="X30" s="288"/>
      <c r="Y30" s="288">
        <f>IF($B$3="c",L30)</f>
        <v>12</v>
      </c>
      <c r="Z30" s="288">
        <f>IF($B$4=0,Y30*1,IF($B$4=2,Y30*0.98,IF($B$4=4,Y30*0.96,IF($B$4=6,Y30*0.94))))</f>
        <v>12</v>
      </c>
      <c r="AA30" s="288">
        <f>ROUND(Z30,2)</f>
        <v>12</v>
      </c>
      <c r="AB30" s="288">
        <f>G30*AA30</f>
        <v>0</v>
      </c>
      <c r="AC30" s="288"/>
      <c r="AD30" s="289">
        <f t="shared" si="12"/>
        <v>10.8</v>
      </c>
      <c r="AE30" s="289">
        <f t="shared" si="13"/>
        <v>10.8</v>
      </c>
      <c r="AF30" s="289">
        <f t="shared" si="14"/>
        <v>64.800000000000011</v>
      </c>
      <c r="AG30" s="290">
        <f t="shared" si="15"/>
        <v>7.9899999999999984</v>
      </c>
      <c r="AH30" s="291">
        <f t="shared" si="16"/>
        <v>0.39969984992496244</v>
      </c>
      <c r="AI30" s="13">
        <f t="shared" si="17"/>
        <v>0</v>
      </c>
    </row>
    <row r="31" spans="1:48" ht="22.35" customHeight="1" thickBot="1" x14ac:dyDescent="0.3">
      <c r="A31" s="455"/>
      <c r="B31" s="194" t="s">
        <v>43</v>
      </c>
      <c r="C31" s="194">
        <v>7</v>
      </c>
      <c r="D31" s="194">
        <v>21</v>
      </c>
      <c r="E31" s="195">
        <v>44.99</v>
      </c>
      <c r="F31" s="202">
        <v>10383</v>
      </c>
      <c r="G31" s="24">
        <v>0</v>
      </c>
      <c r="H31" s="87">
        <v>25.28</v>
      </c>
      <c r="I31" s="190">
        <f t="shared" si="0"/>
        <v>25.28</v>
      </c>
      <c r="J31" s="302">
        <v>26.09</v>
      </c>
      <c r="K31" s="190">
        <f t="shared" si="1"/>
        <v>26.09</v>
      </c>
      <c r="L31" s="302">
        <v>27.18</v>
      </c>
      <c r="M31" s="190">
        <f t="shared" si="2"/>
        <v>27.18</v>
      </c>
      <c r="N31" s="315">
        <f t="shared" ref="N31" si="33">L31*G31</f>
        <v>0</v>
      </c>
      <c r="O31" s="307" t="b">
        <f t="shared" ref="O31" si="34">IF($B$3="a",H31)</f>
        <v>0</v>
      </c>
      <c r="P31" s="307">
        <f t="shared" si="32"/>
        <v>0</v>
      </c>
      <c r="Q31" s="307">
        <f>ROUND(P31,2)</f>
        <v>0</v>
      </c>
      <c r="R31" s="307">
        <f t="shared" ref="R31" si="35">G31*Q31</f>
        <v>0</v>
      </c>
      <c r="S31" s="307"/>
      <c r="T31" s="307" t="b">
        <f t="shared" ref="T31" si="36">IF($B$3="b",J31)</f>
        <v>0</v>
      </c>
      <c r="U31" s="307">
        <f t="shared" ref="U31" si="37">IF($B$4=0,T31*1,IF($B$4=2,T31*0.98,IF($B$4=4,T31*0.96,IF($B$4=6,T31*0.94))))</f>
        <v>0</v>
      </c>
      <c r="V31" s="307">
        <f>ROUND(U31,2)</f>
        <v>0</v>
      </c>
      <c r="W31" s="307">
        <f t="shared" ref="W31" si="38">G31*V31</f>
        <v>0</v>
      </c>
      <c r="X31" s="307"/>
      <c r="Y31" s="307">
        <f t="shared" ref="Y31" si="39">IF($B$3="c",L31)</f>
        <v>27.18</v>
      </c>
      <c r="Z31" s="307">
        <f t="shared" ref="Z31" si="40">IF($B$4=0,Y31*1,IF($B$4=2,Y31*0.98,IF($B$4=4,Y31*0.96,IF($B$4=6,Y31*0.94))))</f>
        <v>27.18</v>
      </c>
      <c r="AA31" s="307">
        <f>ROUND(Z31,2)</f>
        <v>27.18</v>
      </c>
      <c r="AB31" s="307">
        <f t="shared" ref="AB31" si="41">G31*AA31</f>
        <v>0</v>
      </c>
      <c r="AC31" s="307"/>
      <c r="AD31" s="289">
        <f t="shared" si="12"/>
        <v>24.462</v>
      </c>
      <c r="AE31" s="289">
        <f t="shared" si="13"/>
        <v>24.46</v>
      </c>
      <c r="AF31" s="289">
        <f t="shared" si="14"/>
        <v>171.22</v>
      </c>
      <c r="AG31" s="309">
        <f t="shared" si="15"/>
        <v>17.810000000000002</v>
      </c>
      <c r="AH31" s="316">
        <f t="shared" si="16"/>
        <v>0.3958657479439876</v>
      </c>
      <c r="AI31" s="14">
        <f t="shared" si="17"/>
        <v>0</v>
      </c>
    </row>
    <row r="32" spans="1:48" ht="22.35" customHeight="1" x14ac:dyDescent="0.25">
      <c r="A32" s="453" t="s">
        <v>153</v>
      </c>
      <c r="B32" s="183" t="s">
        <v>42</v>
      </c>
      <c r="C32" s="183">
        <v>15</v>
      </c>
      <c r="D32" s="183">
        <v>21</v>
      </c>
      <c r="E32" s="184">
        <v>19.989999999999998</v>
      </c>
      <c r="F32" s="183">
        <v>10514</v>
      </c>
      <c r="G32" s="22">
        <v>0</v>
      </c>
      <c r="H32" s="45">
        <v>10.5</v>
      </c>
      <c r="I32" s="317">
        <f>IF($B$3="c",H32,IF($B$3="b",H32,IF($B$3="a",Q32)))</f>
        <v>10.5</v>
      </c>
      <c r="J32" s="297">
        <v>11.52</v>
      </c>
      <c r="K32" s="184">
        <f>IF($B$3="c",J32,IF($B$3="a",J32,IF($B$3="b",V32)))</f>
        <v>11.52</v>
      </c>
      <c r="L32" s="297">
        <v>12</v>
      </c>
      <c r="M32" s="184">
        <f>IF($B$3="c",AA32,IF($B$3="a",L32,IF($B$3="b",L32)))</f>
        <v>12</v>
      </c>
      <c r="N32" s="287">
        <f>L32*G32</f>
        <v>0</v>
      </c>
      <c r="O32" s="288" t="b">
        <f>IF($B$3="a",H32)</f>
        <v>0</v>
      </c>
      <c r="P32" s="288">
        <f>IF($B$4=0,O32*1,IF($B$4=2,O32*1,IF($B$4=4,O32*1,IF($B$4=6,O32*1))))</f>
        <v>0</v>
      </c>
      <c r="Q32" s="288">
        <f>ROUND(P32,2)</f>
        <v>0</v>
      </c>
      <c r="R32" s="288">
        <f>G32*Q32</f>
        <v>0</v>
      </c>
      <c r="S32" s="288"/>
      <c r="T32" s="288" t="b">
        <f>IF($B$3="b",J32)</f>
        <v>0</v>
      </c>
      <c r="U32" s="288">
        <f>IF($B$4=0,T32*1,IF($B$4=2,T32*0.98,IF($B$4=4,T32*0.96,IF($B$4=6,T32*0.94))))</f>
        <v>0</v>
      </c>
      <c r="V32" s="288">
        <f>ROUND(U32,2)</f>
        <v>0</v>
      </c>
      <c r="W32" s="288">
        <f>G32*V32</f>
        <v>0</v>
      </c>
      <c r="X32" s="288"/>
      <c r="Y32" s="288">
        <f>IF($B$3="c",L32)</f>
        <v>12</v>
      </c>
      <c r="Z32" s="288">
        <f>IF($B$4=0,Y32*1,IF($B$4=2,Y32*0.98,IF($B$4=4,Y32*0.96,IF($B$4=6,Y32*0.94))))</f>
        <v>12</v>
      </c>
      <c r="AA32" s="288">
        <f>ROUND(Z32,2)</f>
        <v>12</v>
      </c>
      <c r="AB32" s="288">
        <f>G32*AA32</f>
        <v>0</v>
      </c>
      <c r="AC32" s="288"/>
      <c r="AD32" s="298">
        <f>(AA32+V32+Q32)*0.9</f>
        <v>10.8</v>
      </c>
      <c r="AE32" s="298">
        <f>ROUND(AD32,2)</f>
        <v>10.8</v>
      </c>
      <c r="AF32" s="298">
        <f>AE32*C32</f>
        <v>162</v>
      </c>
      <c r="AG32" s="290">
        <f t="shared" si="15"/>
        <v>7.9899999999999984</v>
      </c>
      <c r="AH32" s="318">
        <f t="shared" si="16"/>
        <v>0.39969984992496244</v>
      </c>
      <c r="AI32" s="15">
        <f t="shared" si="17"/>
        <v>0</v>
      </c>
    </row>
    <row r="33" spans="1:48" ht="22.35" customHeight="1" thickBot="1" x14ac:dyDescent="0.3">
      <c r="A33" s="454"/>
      <c r="B33" s="280" t="s">
        <v>43</v>
      </c>
      <c r="C33" s="280">
        <v>7</v>
      </c>
      <c r="D33" s="280">
        <v>21</v>
      </c>
      <c r="E33" s="281">
        <v>44.99</v>
      </c>
      <c r="F33" s="280">
        <v>10515</v>
      </c>
      <c r="G33" s="47">
        <v>0</v>
      </c>
      <c r="H33" s="88">
        <v>25.28</v>
      </c>
      <c r="I33" s="281">
        <f>IF($B$3="c",H33,IF($B$3="b",H33,IF($B$3="a",Q33)))</f>
        <v>25.28</v>
      </c>
      <c r="J33" s="322">
        <v>26.09</v>
      </c>
      <c r="K33" s="281">
        <f>IF($B$3="c",J33,IF($B$3="a",J33,IF($B$3="b",V33)))</f>
        <v>26.09</v>
      </c>
      <c r="L33" s="322">
        <v>27.18</v>
      </c>
      <c r="M33" s="281">
        <f>IF($B$3="c",AA33,IF($B$3="a",L33,IF($B$3="b",L33)))</f>
        <v>27.18</v>
      </c>
      <c r="N33" s="292">
        <f>L33*G33</f>
        <v>0</v>
      </c>
      <c r="O33" s="293" t="b">
        <f>IF($B$3="a",H33)</f>
        <v>0</v>
      </c>
      <c r="P33" s="293">
        <f>IF($B$4=0,O33*1,IF($B$4=2,O33*0.98,IF($B$4=4,O33*0.96,IF($B$4=6,O33*0.94))))</f>
        <v>0</v>
      </c>
      <c r="Q33" s="293">
        <f>ROUND(P33,2)</f>
        <v>0</v>
      </c>
      <c r="R33" s="293">
        <f>G33*Q33</f>
        <v>0</v>
      </c>
      <c r="S33" s="293"/>
      <c r="T33" s="293" t="b">
        <f>IF($B$3="b",J33)</f>
        <v>0</v>
      </c>
      <c r="U33" s="293">
        <f>IF($B$4=0,T33*1,IF($B$4=2,T33*0.98,IF($B$4=4,T33*0.96,IF($B$4=6,T33*0.94))))</f>
        <v>0</v>
      </c>
      <c r="V33" s="293">
        <f>ROUND(U33,2)</f>
        <v>0</v>
      </c>
      <c r="W33" s="293">
        <f>G33*V33</f>
        <v>0</v>
      </c>
      <c r="X33" s="293"/>
      <c r="Y33" s="293">
        <f>IF($B$3="c",L33)</f>
        <v>27.18</v>
      </c>
      <c r="Z33" s="293">
        <f>IF($B$4=0,Y33*1,IF($B$4=2,Y33*0.98,IF($B$4=4,Y33*0.96,IF($B$4=6,Y33*0.94))))</f>
        <v>27.18</v>
      </c>
      <c r="AA33" s="293">
        <f>ROUND(Z33,2)</f>
        <v>27.18</v>
      </c>
      <c r="AB33" s="293">
        <f>G33*AA33</f>
        <v>0</v>
      </c>
      <c r="AC33" s="293"/>
      <c r="AD33" s="294">
        <f>(AA33+V33+Q33)*0.9</f>
        <v>24.462</v>
      </c>
      <c r="AE33" s="294">
        <f>ROUND(AD33,2)</f>
        <v>24.46</v>
      </c>
      <c r="AF33" s="294">
        <f>AE33*C33</f>
        <v>171.22</v>
      </c>
      <c r="AG33" s="323">
        <f t="shared" si="15"/>
        <v>17.810000000000002</v>
      </c>
      <c r="AH33" s="324">
        <f t="shared" si="16"/>
        <v>0.3958657479439876</v>
      </c>
      <c r="AI33" s="30">
        <f t="shared" si="17"/>
        <v>0</v>
      </c>
    </row>
    <row r="34" spans="1:48" ht="22.35" customHeight="1" x14ac:dyDescent="0.25">
      <c r="A34" s="444" t="s">
        <v>46</v>
      </c>
      <c r="B34" s="183" t="s">
        <v>47</v>
      </c>
      <c r="C34" s="183">
        <v>10</v>
      </c>
      <c r="D34" s="183">
        <v>21</v>
      </c>
      <c r="E34" s="184">
        <v>24.99</v>
      </c>
      <c r="F34" s="183">
        <v>10318</v>
      </c>
      <c r="G34" s="22">
        <v>0</v>
      </c>
      <c r="H34" s="84">
        <v>15.11</v>
      </c>
      <c r="I34" s="184">
        <f t="shared" si="0"/>
        <v>15.11</v>
      </c>
      <c r="J34" s="297">
        <v>15.6</v>
      </c>
      <c r="K34" s="184">
        <f t="shared" si="1"/>
        <v>15.6</v>
      </c>
      <c r="L34" s="297">
        <v>16.25</v>
      </c>
      <c r="M34" s="184">
        <f t="shared" si="2"/>
        <v>16.25</v>
      </c>
      <c r="N34" s="287">
        <f t="shared" si="3"/>
        <v>0</v>
      </c>
      <c r="O34" s="288" t="b">
        <f t="shared" si="4"/>
        <v>0</v>
      </c>
      <c r="P34" s="288">
        <f t="shared" si="32"/>
        <v>0</v>
      </c>
      <c r="Q34" s="288">
        <f t="shared" si="29"/>
        <v>0</v>
      </c>
      <c r="R34" s="288">
        <f t="shared" si="5"/>
        <v>0</v>
      </c>
      <c r="S34" s="288"/>
      <c r="T34" s="288" t="b">
        <f t="shared" si="6"/>
        <v>0</v>
      </c>
      <c r="U34" s="288">
        <f t="shared" si="7"/>
        <v>0</v>
      </c>
      <c r="V34" s="288">
        <f t="shared" si="30"/>
        <v>0</v>
      </c>
      <c r="W34" s="288">
        <f t="shared" si="8"/>
        <v>0</v>
      </c>
      <c r="X34" s="288"/>
      <c r="Y34" s="288">
        <f t="shared" si="9"/>
        <v>16.25</v>
      </c>
      <c r="Z34" s="288">
        <f t="shared" si="10"/>
        <v>16.25</v>
      </c>
      <c r="AA34" s="288">
        <f t="shared" si="31"/>
        <v>16.25</v>
      </c>
      <c r="AB34" s="288">
        <f t="shared" si="11"/>
        <v>0</v>
      </c>
      <c r="AC34" s="288"/>
      <c r="AD34" s="298">
        <f t="shared" si="12"/>
        <v>14.625</v>
      </c>
      <c r="AE34" s="298">
        <f t="shared" si="13"/>
        <v>14.63</v>
      </c>
      <c r="AF34" s="298">
        <f t="shared" si="14"/>
        <v>146.30000000000001</v>
      </c>
      <c r="AG34" s="299">
        <f t="shared" si="15"/>
        <v>8.7399999999999984</v>
      </c>
      <c r="AH34" s="291">
        <f t="shared" si="16"/>
        <v>0.34973989595838334</v>
      </c>
      <c r="AI34" s="15">
        <f t="shared" si="17"/>
        <v>0</v>
      </c>
    </row>
    <row r="35" spans="1:48" ht="22.35" customHeight="1" x14ac:dyDescent="0.25">
      <c r="A35" s="451"/>
      <c r="B35" s="188" t="s">
        <v>48</v>
      </c>
      <c r="C35" s="188">
        <v>3</v>
      </c>
      <c r="D35" s="188">
        <v>21</v>
      </c>
      <c r="E35" s="190">
        <v>74.989999999999995</v>
      </c>
      <c r="F35" s="188">
        <v>10317</v>
      </c>
      <c r="G35" s="23">
        <v>0</v>
      </c>
      <c r="H35" s="87">
        <v>41.85</v>
      </c>
      <c r="I35" s="190">
        <f t="shared" si="0"/>
        <v>41.85</v>
      </c>
      <c r="J35" s="302">
        <v>43.2</v>
      </c>
      <c r="K35" s="190">
        <f t="shared" si="1"/>
        <v>43.2</v>
      </c>
      <c r="L35" s="302">
        <v>45</v>
      </c>
      <c r="M35" s="190">
        <f t="shared" si="2"/>
        <v>45</v>
      </c>
      <c r="N35" s="319">
        <f t="shared" si="3"/>
        <v>0</v>
      </c>
      <c r="O35" s="320" t="b">
        <f t="shared" si="4"/>
        <v>0</v>
      </c>
      <c r="P35" s="320">
        <f t="shared" si="32"/>
        <v>0</v>
      </c>
      <c r="Q35" s="320">
        <f t="shared" si="29"/>
        <v>0</v>
      </c>
      <c r="R35" s="320">
        <f t="shared" si="5"/>
        <v>0</v>
      </c>
      <c r="S35" s="320"/>
      <c r="T35" s="320" t="b">
        <f t="shared" si="6"/>
        <v>0</v>
      </c>
      <c r="U35" s="320">
        <f t="shared" si="7"/>
        <v>0</v>
      </c>
      <c r="V35" s="320">
        <f t="shared" si="30"/>
        <v>0</v>
      </c>
      <c r="W35" s="320">
        <f t="shared" si="8"/>
        <v>0</v>
      </c>
      <c r="X35" s="320"/>
      <c r="Y35" s="320">
        <f t="shared" si="9"/>
        <v>45</v>
      </c>
      <c r="Z35" s="320">
        <f t="shared" si="10"/>
        <v>45</v>
      </c>
      <c r="AA35" s="320">
        <f t="shared" si="31"/>
        <v>45</v>
      </c>
      <c r="AB35" s="320">
        <f t="shared" si="11"/>
        <v>0</v>
      </c>
      <c r="AC35" s="320"/>
      <c r="AD35" s="289">
        <f t="shared" si="12"/>
        <v>40.5</v>
      </c>
      <c r="AE35" s="289">
        <f t="shared" si="13"/>
        <v>40.5</v>
      </c>
      <c r="AF35" s="289">
        <f t="shared" si="14"/>
        <v>121.5</v>
      </c>
      <c r="AG35" s="326">
        <f t="shared" si="15"/>
        <v>29.989999999999995</v>
      </c>
      <c r="AH35" s="327">
        <f t="shared" si="16"/>
        <v>0.39991998933191086</v>
      </c>
      <c r="AI35" s="16">
        <f t="shared" si="17"/>
        <v>0</v>
      </c>
    </row>
    <row r="36" spans="1:48" ht="22.35" customHeight="1" x14ac:dyDescent="0.25">
      <c r="A36" s="451"/>
      <c r="B36" s="188" t="s">
        <v>44</v>
      </c>
      <c r="C36" s="188">
        <v>1</v>
      </c>
      <c r="D36" s="188">
        <v>40</v>
      </c>
      <c r="E36" s="190">
        <v>129.99</v>
      </c>
      <c r="F36" s="188">
        <v>10315</v>
      </c>
      <c r="G36" s="23">
        <v>0</v>
      </c>
      <c r="H36" s="87">
        <v>72.73</v>
      </c>
      <c r="I36" s="190">
        <f t="shared" si="0"/>
        <v>72.73</v>
      </c>
      <c r="J36" s="302">
        <v>75.069999999999993</v>
      </c>
      <c r="K36" s="190">
        <f t="shared" si="1"/>
        <v>75.069999999999993</v>
      </c>
      <c r="L36" s="302">
        <v>78.2</v>
      </c>
      <c r="M36" s="190">
        <f t="shared" si="2"/>
        <v>78.2</v>
      </c>
      <c r="N36" s="319">
        <f t="shared" si="3"/>
        <v>0</v>
      </c>
      <c r="O36" s="320" t="b">
        <f t="shared" si="4"/>
        <v>0</v>
      </c>
      <c r="P36" s="320">
        <f t="shared" si="32"/>
        <v>0</v>
      </c>
      <c r="Q36" s="320">
        <f t="shared" si="29"/>
        <v>0</v>
      </c>
      <c r="R36" s="320">
        <f t="shared" si="5"/>
        <v>0</v>
      </c>
      <c r="S36" s="320"/>
      <c r="T36" s="320" t="b">
        <f t="shared" si="6"/>
        <v>0</v>
      </c>
      <c r="U36" s="320">
        <f t="shared" si="7"/>
        <v>0</v>
      </c>
      <c r="V36" s="320">
        <f t="shared" si="30"/>
        <v>0</v>
      </c>
      <c r="W36" s="320">
        <f t="shared" si="8"/>
        <v>0</v>
      </c>
      <c r="X36" s="320"/>
      <c r="Y36" s="320">
        <f t="shared" si="9"/>
        <v>78.2</v>
      </c>
      <c r="Z36" s="320">
        <f t="shared" si="10"/>
        <v>78.2</v>
      </c>
      <c r="AA36" s="320">
        <f t="shared" si="31"/>
        <v>78.2</v>
      </c>
      <c r="AB36" s="320">
        <f t="shared" si="11"/>
        <v>0</v>
      </c>
      <c r="AC36" s="320"/>
      <c r="AD36" s="289">
        <f t="shared" si="12"/>
        <v>70.38000000000001</v>
      </c>
      <c r="AE36" s="289">
        <f t="shared" si="13"/>
        <v>70.38</v>
      </c>
      <c r="AF36" s="289">
        <f t="shared" si="14"/>
        <v>70.38</v>
      </c>
      <c r="AG36" s="326">
        <f t="shared" si="15"/>
        <v>51.790000000000006</v>
      </c>
      <c r="AH36" s="327">
        <f t="shared" si="16"/>
        <v>0.39841526271251637</v>
      </c>
      <c r="AI36" s="16">
        <f t="shared" si="17"/>
        <v>0</v>
      </c>
    </row>
    <row r="37" spans="1:48" ht="22.35" customHeight="1" thickBot="1" x14ac:dyDescent="0.3">
      <c r="A37" s="441"/>
      <c r="B37" s="194" t="s">
        <v>45</v>
      </c>
      <c r="C37" s="194">
        <v>1</v>
      </c>
      <c r="D37" s="194">
        <v>20</v>
      </c>
      <c r="E37" s="195">
        <v>234.99</v>
      </c>
      <c r="F37" s="194">
        <v>10316</v>
      </c>
      <c r="G37" s="24">
        <v>0</v>
      </c>
      <c r="H37" s="85">
        <v>134.85</v>
      </c>
      <c r="I37" s="195">
        <f t="shared" si="0"/>
        <v>134.85</v>
      </c>
      <c r="J37" s="306">
        <v>139.19999999999999</v>
      </c>
      <c r="K37" s="195">
        <f t="shared" si="1"/>
        <v>139.19999999999999</v>
      </c>
      <c r="L37" s="306">
        <v>145</v>
      </c>
      <c r="M37" s="195">
        <f t="shared" si="2"/>
        <v>145</v>
      </c>
      <c r="N37" s="315">
        <f t="shared" si="3"/>
        <v>0</v>
      </c>
      <c r="O37" s="307" t="b">
        <f t="shared" si="4"/>
        <v>0</v>
      </c>
      <c r="P37" s="307">
        <f t="shared" si="32"/>
        <v>0</v>
      </c>
      <c r="Q37" s="307">
        <f t="shared" si="29"/>
        <v>0</v>
      </c>
      <c r="R37" s="307">
        <f t="shared" si="5"/>
        <v>0</v>
      </c>
      <c r="S37" s="307"/>
      <c r="T37" s="307" t="b">
        <f t="shared" si="6"/>
        <v>0</v>
      </c>
      <c r="U37" s="307">
        <f t="shared" si="7"/>
        <v>0</v>
      </c>
      <c r="V37" s="307">
        <f t="shared" si="30"/>
        <v>0</v>
      </c>
      <c r="W37" s="307">
        <f t="shared" si="8"/>
        <v>0</v>
      </c>
      <c r="X37" s="307"/>
      <c r="Y37" s="307">
        <f t="shared" si="9"/>
        <v>145</v>
      </c>
      <c r="Z37" s="307">
        <f t="shared" si="10"/>
        <v>145</v>
      </c>
      <c r="AA37" s="307">
        <f t="shared" si="31"/>
        <v>145</v>
      </c>
      <c r="AB37" s="307">
        <f t="shared" si="11"/>
        <v>0</v>
      </c>
      <c r="AC37" s="307"/>
      <c r="AD37" s="325">
        <f t="shared" si="12"/>
        <v>130.5</v>
      </c>
      <c r="AE37" s="325">
        <f t="shared" si="13"/>
        <v>130.5</v>
      </c>
      <c r="AF37" s="325">
        <f t="shared" si="14"/>
        <v>130.5</v>
      </c>
      <c r="AG37" s="309">
        <f t="shared" si="15"/>
        <v>89.990000000000009</v>
      </c>
      <c r="AH37" s="316">
        <f t="shared" si="16"/>
        <v>0.38295246606238564</v>
      </c>
      <c r="AI37" s="25">
        <f t="shared" si="17"/>
        <v>0</v>
      </c>
    </row>
    <row r="38" spans="1:48" ht="22.35" customHeight="1" x14ac:dyDescent="0.25">
      <c r="A38" s="440" t="s">
        <v>49</v>
      </c>
      <c r="B38" s="198" t="s">
        <v>50</v>
      </c>
      <c r="C38" s="198">
        <v>24</v>
      </c>
      <c r="D38" s="198">
        <v>40</v>
      </c>
      <c r="E38" s="199">
        <v>7.99</v>
      </c>
      <c r="F38" s="198">
        <v>10320</v>
      </c>
      <c r="G38" s="86">
        <v>0</v>
      </c>
      <c r="H38" s="89">
        <v>4.1900000000000004</v>
      </c>
      <c r="I38" s="199">
        <f t="shared" si="0"/>
        <v>4.1900000000000004</v>
      </c>
      <c r="J38" s="312">
        <v>4.32</v>
      </c>
      <c r="K38" s="199">
        <f t="shared" si="1"/>
        <v>4.32</v>
      </c>
      <c r="L38" s="312">
        <v>4.5</v>
      </c>
      <c r="M38" s="199">
        <f t="shared" si="2"/>
        <v>4.5</v>
      </c>
      <c r="N38" s="328">
        <f t="shared" si="3"/>
        <v>0</v>
      </c>
      <c r="O38" s="329" t="b">
        <f t="shared" si="4"/>
        <v>0</v>
      </c>
      <c r="P38" s="329">
        <f t="shared" si="32"/>
        <v>0</v>
      </c>
      <c r="Q38" s="329">
        <f t="shared" si="29"/>
        <v>0</v>
      </c>
      <c r="R38" s="329">
        <f t="shared" si="5"/>
        <v>0</v>
      </c>
      <c r="S38" s="329"/>
      <c r="T38" s="329" t="b">
        <f t="shared" si="6"/>
        <v>0</v>
      </c>
      <c r="U38" s="329">
        <f t="shared" si="7"/>
        <v>0</v>
      </c>
      <c r="V38" s="329">
        <f t="shared" si="30"/>
        <v>0</v>
      </c>
      <c r="W38" s="329">
        <f t="shared" si="8"/>
        <v>0</v>
      </c>
      <c r="X38" s="329"/>
      <c r="Y38" s="329">
        <f t="shared" si="9"/>
        <v>4.5</v>
      </c>
      <c r="Z38" s="329">
        <f t="shared" si="10"/>
        <v>4.5</v>
      </c>
      <c r="AA38" s="329">
        <f t="shared" si="31"/>
        <v>4.5</v>
      </c>
      <c r="AB38" s="329">
        <f t="shared" si="11"/>
        <v>0</v>
      </c>
      <c r="AC38" s="329"/>
      <c r="AD38" s="289">
        <f t="shared" si="12"/>
        <v>4.05</v>
      </c>
      <c r="AE38" s="289">
        <f t="shared" si="13"/>
        <v>4.05</v>
      </c>
      <c r="AF38" s="289">
        <f t="shared" si="14"/>
        <v>97.199999999999989</v>
      </c>
      <c r="AG38" s="330">
        <f t="shared" si="15"/>
        <v>3.49</v>
      </c>
      <c r="AH38" s="314">
        <f t="shared" si="16"/>
        <v>0.43679599499374222</v>
      </c>
      <c r="AI38" s="26">
        <f t="shared" si="17"/>
        <v>0</v>
      </c>
    </row>
    <row r="39" spans="1:48" s="27" customFormat="1" ht="22.35" customHeight="1" x14ac:dyDescent="0.25">
      <c r="A39" s="451"/>
      <c r="B39" s="188" t="s">
        <v>42</v>
      </c>
      <c r="C39" s="188">
        <v>15</v>
      </c>
      <c r="D39" s="188">
        <v>21</v>
      </c>
      <c r="E39" s="190">
        <v>19.989999999999998</v>
      </c>
      <c r="F39" s="188">
        <v>10321</v>
      </c>
      <c r="G39" s="23">
        <v>0</v>
      </c>
      <c r="H39" s="90">
        <v>10.5</v>
      </c>
      <c r="I39" s="301">
        <f t="shared" si="0"/>
        <v>10.5</v>
      </c>
      <c r="J39" s="302">
        <v>11.52</v>
      </c>
      <c r="K39" s="190">
        <f t="shared" si="1"/>
        <v>11.52</v>
      </c>
      <c r="L39" s="302">
        <v>12</v>
      </c>
      <c r="M39" s="190">
        <f t="shared" si="2"/>
        <v>12</v>
      </c>
      <c r="N39" s="319">
        <f t="shared" si="3"/>
        <v>0</v>
      </c>
      <c r="O39" s="320" t="b">
        <f t="shared" si="4"/>
        <v>0</v>
      </c>
      <c r="P39" s="320">
        <f>IF($B$4=0,O39*1,IF($B$4=2,O39*1,IF($B$4=4,O39*1,IF($B$4=6,O39*1))))</f>
        <v>0</v>
      </c>
      <c r="Q39" s="320">
        <f t="shared" si="29"/>
        <v>0</v>
      </c>
      <c r="R39" s="320">
        <f t="shared" si="5"/>
        <v>0</v>
      </c>
      <c r="S39" s="320"/>
      <c r="T39" s="320" t="b">
        <f t="shared" si="6"/>
        <v>0</v>
      </c>
      <c r="U39" s="320">
        <f t="shared" si="7"/>
        <v>0</v>
      </c>
      <c r="V39" s="320">
        <f t="shared" si="30"/>
        <v>0</v>
      </c>
      <c r="W39" s="320">
        <f t="shared" si="8"/>
        <v>0</v>
      </c>
      <c r="X39" s="320"/>
      <c r="Y39" s="320">
        <f t="shared" si="9"/>
        <v>12</v>
      </c>
      <c r="Z39" s="320">
        <f t="shared" si="10"/>
        <v>12</v>
      </c>
      <c r="AA39" s="320">
        <f t="shared" si="31"/>
        <v>12</v>
      </c>
      <c r="AB39" s="320">
        <f t="shared" si="11"/>
        <v>0</v>
      </c>
      <c r="AC39" s="320"/>
      <c r="AD39" s="289">
        <f t="shared" si="12"/>
        <v>10.8</v>
      </c>
      <c r="AE39" s="289">
        <f t="shared" si="13"/>
        <v>10.8</v>
      </c>
      <c r="AF39" s="289">
        <f t="shared" si="14"/>
        <v>162</v>
      </c>
      <c r="AG39" s="326">
        <f t="shared" si="15"/>
        <v>7.9899999999999984</v>
      </c>
      <c r="AH39" s="327">
        <f t="shared" si="16"/>
        <v>0.39969984992496244</v>
      </c>
      <c r="AI39" s="16">
        <f t="shared" si="17"/>
        <v>0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7"/>
    </row>
    <row r="40" spans="1:48" ht="22.35" customHeight="1" x14ac:dyDescent="0.25">
      <c r="A40" s="451"/>
      <c r="B40" s="188" t="s">
        <v>43</v>
      </c>
      <c r="C40" s="188">
        <v>7</v>
      </c>
      <c r="D40" s="188">
        <v>21</v>
      </c>
      <c r="E40" s="190">
        <v>44.99</v>
      </c>
      <c r="F40" s="188">
        <v>10322</v>
      </c>
      <c r="G40" s="23">
        <v>0</v>
      </c>
      <c r="H40" s="87">
        <v>25.28</v>
      </c>
      <c r="I40" s="190">
        <f t="shared" si="0"/>
        <v>25.28</v>
      </c>
      <c r="J40" s="302">
        <v>26.09</v>
      </c>
      <c r="K40" s="190">
        <f t="shared" si="1"/>
        <v>26.09</v>
      </c>
      <c r="L40" s="302">
        <v>27.18</v>
      </c>
      <c r="M40" s="190">
        <f t="shared" si="2"/>
        <v>27.18</v>
      </c>
      <c r="N40" s="319">
        <f t="shared" si="3"/>
        <v>0</v>
      </c>
      <c r="O40" s="320" t="b">
        <f t="shared" si="4"/>
        <v>0</v>
      </c>
      <c r="P40" s="320">
        <f t="shared" ref="P40:P60" si="42">IF($B$4=0,O40*1,IF($B$4=2,O40*0.98,IF($B$4=4,O40*0.96,IF($B$4=6,O40*0.94))))</f>
        <v>0</v>
      </c>
      <c r="Q40" s="320">
        <f t="shared" si="29"/>
        <v>0</v>
      </c>
      <c r="R40" s="320">
        <f t="shared" si="5"/>
        <v>0</v>
      </c>
      <c r="S40" s="320"/>
      <c r="T40" s="320" t="b">
        <f t="shared" si="6"/>
        <v>0</v>
      </c>
      <c r="U40" s="320">
        <f t="shared" si="7"/>
        <v>0</v>
      </c>
      <c r="V40" s="320">
        <f t="shared" si="30"/>
        <v>0</v>
      </c>
      <c r="W40" s="320">
        <f t="shared" si="8"/>
        <v>0</v>
      </c>
      <c r="X40" s="320"/>
      <c r="Y40" s="320">
        <f t="shared" si="9"/>
        <v>27.18</v>
      </c>
      <c r="Z40" s="320">
        <f t="shared" si="10"/>
        <v>27.18</v>
      </c>
      <c r="AA40" s="320">
        <f t="shared" si="31"/>
        <v>27.18</v>
      </c>
      <c r="AB40" s="320">
        <f t="shared" si="11"/>
        <v>0</v>
      </c>
      <c r="AC40" s="320"/>
      <c r="AD40" s="289">
        <f t="shared" si="12"/>
        <v>24.462</v>
      </c>
      <c r="AE40" s="289">
        <f t="shared" si="13"/>
        <v>24.46</v>
      </c>
      <c r="AF40" s="289">
        <f t="shared" si="14"/>
        <v>171.22</v>
      </c>
      <c r="AG40" s="326">
        <f t="shared" si="15"/>
        <v>17.810000000000002</v>
      </c>
      <c r="AH40" s="327">
        <f t="shared" si="16"/>
        <v>0.3958657479439876</v>
      </c>
      <c r="AI40" s="16">
        <f t="shared" si="17"/>
        <v>0</v>
      </c>
    </row>
    <row r="41" spans="1:48" ht="22.35" customHeight="1" thickBot="1" x14ac:dyDescent="0.3">
      <c r="A41" s="451"/>
      <c r="B41" s="188" t="s">
        <v>44</v>
      </c>
      <c r="C41" s="188">
        <v>1</v>
      </c>
      <c r="D41" s="188">
        <v>40</v>
      </c>
      <c r="E41" s="190">
        <v>129.99</v>
      </c>
      <c r="F41" s="188">
        <v>10323</v>
      </c>
      <c r="G41" s="23">
        <v>0</v>
      </c>
      <c r="H41" s="87">
        <v>72.73</v>
      </c>
      <c r="I41" s="190">
        <f t="shared" si="0"/>
        <v>72.73</v>
      </c>
      <c r="J41" s="302">
        <v>75.069999999999993</v>
      </c>
      <c r="K41" s="190">
        <f t="shared" si="1"/>
        <v>75.069999999999993</v>
      </c>
      <c r="L41" s="302">
        <v>78.2</v>
      </c>
      <c r="M41" s="190">
        <f t="shared" si="2"/>
        <v>78.2</v>
      </c>
      <c r="N41" s="319">
        <f t="shared" si="3"/>
        <v>0</v>
      </c>
      <c r="O41" s="320" t="b">
        <f t="shared" si="4"/>
        <v>0</v>
      </c>
      <c r="P41" s="320">
        <f t="shared" si="42"/>
        <v>0</v>
      </c>
      <c r="Q41" s="320">
        <f t="shared" si="29"/>
        <v>0</v>
      </c>
      <c r="R41" s="320">
        <f t="shared" si="5"/>
        <v>0</v>
      </c>
      <c r="S41" s="320"/>
      <c r="T41" s="320" t="b">
        <f t="shared" si="6"/>
        <v>0</v>
      </c>
      <c r="U41" s="320">
        <f t="shared" si="7"/>
        <v>0</v>
      </c>
      <c r="V41" s="320">
        <f t="shared" si="30"/>
        <v>0</v>
      </c>
      <c r="W41" s="320">
        <f t="shared" si="8"/>
        <v>0</v>
      </c>
      <c r="X41" s="320"/>
      <c r="Y41" s="320">
        <f t="shared" si="9"/>
        <v>78.2</v>
      </c>
      <c r="Z41" s="320">
        <f t="shared" si="10"/>
        <v>78.2</v>
      </c>
      <c r="AA41" s="320">
        <f t="shared" si="31"/>
        <v>78.2</v>
      </c>
      <c r="AB41" s="320">
        <f t="shared" si="11"/>
        <v>0</v>
      </c>
      <c r="AC41" s="320"/>
      <c r="AD41" s="289">
        <f t="shared" si="12"/>
        <v>70.38000000000001</v>
      </c>
      <c r="AE41" s="289">
        <f t="shared" si="13"/>
        <v>70.38</v>
      </c>
      <c r="AF41" s="289">
        <f t="shared" si="14"/>
        <v>70.38</v>
      </c>
      <c r="AG41" s="326">
        <f t="shared" si="15"/>
        <v>51.790000000000006</v>
      </c>
      <c r="AH41" s="327">
        <f t="shared" si="16"/>
        <v>0.39841526271251637</v>
      </c>
      <c r="AI41" s="25">
        <f t="shared" si="17"/>
        <v>0</v>
      </c>
    </row>
    <row r="42" spans="1:48" ht="22.35" customHeight="1" thickBot="1" x14ac:dyDescent="0.3">
      <c r="A42" s="441"/>
      <c r="B42" s="194" t="s">
        <v>45</v>
      </c>
      <c r="C42" s="194">
        <v>1</v>
      </c>
      <c r="D42" s="194">
        <v>20</v>
      </c>
      <c r="E42" s="195">
        <v>234.99</v>
      </c>
      <c r="F42" s="194">
        <v>10324</v>
      </c>
      <c r="G42" s="24">
        <v>0</v>
      </c>
      <c r="H42" s="85">
        <v>137.16999999999999</v>
      </c>
      <c r="I42" s="195">
        <f t="shared" si="0"/>
        <v>137.16999999999999</v>
      </c>
      <c r="J42" s="306">
        <v>141.59</v>
      </c>
      <c r="K42" s="195">
        <f t="shared" si="1"/>
        <v>141.59</v>
      </c>
      <c r="L42" s="322">
        <v>147.49</v>
      </c>
      <c r="M42" s="195">
        <f t="shared" si="2"/>
        <v>147.49</v>
      </c>
      <c r="N42" s="315">
        <f t="shared" si="3"/>
        <v>0</v>
      </c>
      <c r="O42" s="307" t="b">
        <f t="shared" si="4"/>
        <v>0</v>
      </c>
      <c r="P42" s="307">
        <f t="shared" si="42"/>
        <v>0</v>
      </c>
      <c r="Q42" s="307">
        <f t="shared" si="29"/>
        <v>0</v>
      </c>
      <c r="R42" s="307">
        <f t="shared" si="5"/>
        <v>0</v>
      </c>
      <c r="S42" s="307"/>
      <c r="T42" s="307" t="b">
        <f t="shared" si="6"/>
        <v>0</v>
      </c>
      <c r="U42" s="307">
        <f t="shared" si="7"/>
        <v>0</v>
      </c>
      <c r="V42" s="307">
        <f t="shared" si="30"/>
        <v>0</v>
      </c>
      <c r="W42" s="307">
        <f t="shared" si="8"/>
        <v>0</v>
      </c>
      <c r="X42" s="307"/>
      <c r="Y42" s="307">
        <f t="shared" si="9"/>
        <v>147.49</v>
      </c>
      <c r="Z42" s="307">
        <f t="shared" si="10"/>
        <v>147.49</v>
      </c>
      <c r="AA42" s="307">
        <f t="shared" si="31"/>
        <v>147.49</v>
      </c>
      <c r="AB42" s="307">
        <f t="shared" si="11"/>
        <v>0</v>
      </c>
      <c r="AC42" s="307"/>
      <c r="AD42" s="289">
        <f t="shared" si="12"/>
        <v>132.74100000000001</v>
      </c>
      <c r="AE42" s="289">
        <f t="shared" si="13"/>
        <v>132.74</v>
      </c>
      <c r="AF42" s="289">
        <f t="shared" si="14"/>
        <v>132.74</v>
      </c>
      <c r="AG42" s="309">
        <f t="shared" si="15"/>
        <v>87.5</v>
      </c>
      <c r="AH42" s="316">
        <f t="shared" si="16"/>
        <v>0.37235627047959485</v>
      </c>
      <c r="AI42" s="28">
        <f t="shared" si="17"/>
        <v>0</v>
      </c>
    </row>
    <row r="43" spans="1:48" ht="22.35" customHeight="1" x14ac:dyDescent="0.25">
      <c r="A43" s="444" t="s">
        <v>51</v>
      </c>
      <c r="B43" s="183" t="s">
        <v>50</v>
      </c>
      <c r="C43" s="183">
        <v>24</v>
      </c>
      <c r="D43" s="183">
        <v>40</v>
      </c>
      <c r="E43" s="184">
        <v>7.99</v>
      </c>
      <c r="F43" s="183">
        <v>10622</v>
      </c>
      <c r="G43" s="22">
        <v>0</v>
      </c>
      <c r="H43" s="84">
        <v>4.1900000000000004</v>
      </c>
      <c r="I43" s="184">
        <f t="shared" si="0"/>
        <v>4.1900000000000004</v>
      </c>
      <c r="J43" s="297">
        <v>4.32</v>
      </c>
      <c r="K43" s="184">
        <f t="shared" si="1"/>
        <v>4.32</v>
      </c>
      <c r="L43" s="297">
        <v>4.5</v>
      </c>
      <c r="M43" s="184">
        <f t="shared" si="2"/>
        <v>4.5</v>
      </c>
      <c r="N43" s="328">
        <f t="shared" si="3"/>
        <v>0</v>
      </c>
      <c r="O43" s="329" t="b">
        <f t="shared" si="4"/>
        <v>0</v>
      </c>
      <c r="P43" s="329">
        <f t="shared" si="42"/>
        <v>0</v>
      </c>
      <c r="Q43" s="329">
        <f t="shared" si="29"/>
        <v>0</v>
      </c>
      <c r="R43" s="329">
        <f t="shared" si="5"/>
        <v>0</v>
      </c>
      <c r="S43" s="329"/>
      <c r="T43" s="329" t="b">
        <f t="shared" si="6"/>
        <v>0</v>
      </c>
      <c r="U43" s="329">
        <f t="shared" si="7"/>
        <v>0</v>
      </c>
      <c r="V43" s="329">
        <f t="shared" si="30"/>
        <v>0</v>
      </c>
      <c r="W43" s="329">
        <f t="shared" si="8"/>
        <v>0</v>
      </c>
      <c r="X43" s="329"/>
      <c r="Y43" s="329">
        <f t="shared" si="9"/>
        <v>4.5</v>
      </c>
      <c r="Z43" s="329">
        <f t="shared" si="10"/>
        <v>4.5</v>
      </c>
      <c r="AA43" s="329">
        <f t="shared" si="31"/>
        <v>4.5</v>
      </c>
      <c r="AB43" s="329">
        <f t="shared" si="11"/>
        <v>0</v>
      </c>
      <c r="AC43" s="329"/>
      <c r="AD43" s="289">
        <f t="shared" si="12"/>
        <v>4.05</v>
      </c>
      <c r="AE43" s="289">
        <f t="shared" si="13"/>
        <v>4.05</v>
      </c>
      <c r="AF43" s="289">
        <f t="shared" si="14"/>
        <v>97.199999999999989</v>
      </c>
      <c r="AG43" s="330">
        <f t="shared" si="15"/>
        <v>3.49</v>
      </c>
      <c r="AH43" s="314">
        <f t="shared" si="16"/>
        <v>0.43679599499374222</v>
      </c>
      <c r="AI43" s="15">
        <f t="shared" si="17"/>
        <v>0</v>
      </c>
    </row>
    <row r="44" spans="1:48" s="27" customFormat="1" ht="22.35" customHeight="1" x14ac:dyDescent="0.25">
      <c r="A44" s="451"/>
      <c r="B44" s="188" t="s">
        <v>42</v>
      </c>
      <c r="C44" s="188">
        <v>15</v>
      </c>
      <c r="D44" s="188">
        <v>21</v>
      </c>
      <c r="E44" s="190">
        <v>19.989999999999998</v>
      </c>
      <c r="F44" s="188">
        <v>10600</v>
      </c>
      <c r="G44" s="23">
        <v>0</v>
      </c>
      <c r="H44" s="87">
        <v>11.16</v>
      </c>
      <c r="I44" s="190">
        <f t="shared" si="0"/>
        <v>11.16</v>
      </c>
      <c r="J44" s="302">
        <v>11.52</v>
      </c>
      <c r="K44" s="190">
        <f t="shared" si="1"/>
        <v>11.52</v>
      </c>
      <c r="L44" s="302">
        <v>12</v>
      </c>
      <c r="M44" s="190">
        <f t="shared" si="2"/>
        <v>12</v>
      </c>
      <c r="N44" s="319">
        <f t="shared" si="3"/>
        <v>0</v>
      </c>
      <c r="O44" s="320" t="b">
        <f t="shared" si="4"/>
        <v>0</v>
      </c>
      <c r="P44" s="320">
        <f t="shared" si="42"/>
        <v>0</v>
      </c>
      <c r="Q44" s="320">
        <f t="shared" si="29"/>
        <v>0</v>
      </c>
      <c r="R44" s="320">
        <f t="shared" si="5"/>
        <v>0</v>
      </c>
      <c r="S44" s="320"/>
      <c r="T44" s="320" t="b">
        <f t="shared" si="6"/>
        <v>0</v>
      </c>
      <c r="U44" s="320">
        <f t="shared" si="7"/>
        <v>0</v>
      </c>
      <c r="V44" s="320">
        <f t="shared" si="30"/>
        <v>0</v>
      </c>
      <c r="W44" s="320">
        <f t="shared" si="8"/>
        <v>0</v>
      </c>
      <c r="X44" s="320"/>
      <c r="Y44" s="320">
        <f t="shared" si="9"/>
        <v>12</v>
      </c>
      <c r="Z44" s="320">
        <f t="shared" si="10"/>
        <v>12</v>
      </c>
      <c r="AA44" s="320">
        <f t="shared" si="31"/>
        <v>12</v>
      </c>
      <c r="AB44" s="320">
        <f t="shared" si="11"/>
        <v>0</v>
      </c>
      <c r="AC44" s="320"/>
      <c r="AD44" s="289">
        <f t="shared" si="12"/>
        <v>10.8</v>
      </c>
      <c r="AE44" s="289">
        <f t="shared" si="13"/>
        <v>10.8</v>
      </c>
      <c r="AF44" s="289">
        <f t="shared" si="14"/>
        <v>162</v>
      </c>
      <c r="AG44" s="326">
        <f t="shared" si="15"/>
        <v>7.9899999999999984</v>
      </c>
      <c r="AH44" s="327">
        <f t="shared" si="16"/>
        <v>0.39969984992496244</v>
      </c>
      <c r="AI44" s="16">
        <f t="shared" si="17"/>
        <v>0</v>
      </c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7"/>
    </row>
    <row r="45" spans="1:48" ht="22.35" customHeight="1" x14ac:dyDescent="0.25">
      <c r="A45" s="451"/>
      <c r="B45" s="188" t="s">
        <v>43</v>
      </c>
      <c r="C45" s="188">
        <v>7</v>
      </c>
      <c r="D45" s="188">
        <v>21</v>
      </c>
      <c r="E45" s="190">
        <v>44.99</v>
      </c>
      <c r="F45" s="188">
        <v>10620</v>
      </c>
      <c r="G45" s="23">
        <v>0</v>
      </c>
      <c r="H45" s="87">
        <v>25.28</v>
      </c>
      <c r="I45" s="190">
        <f t="shared" si="0"/>
        <v>25.28</v>
      </c>
      <c r="J45" s="302">
        <v>26.09</v>
      </c>
      <c r="K45" s="190">
        <f t="shared" si="1"/>
        <v>26.09</v>
      </c>
      <c r="L45" s="302">
        <v>27.18</v>
      </c>
      <c r="M45" s="190">
        <f t="shared" si="2"/>
        <v>27.18</v>
      </c>
      <c r="N45" s="319">
        <f t="shared" si="3"/>
        <v>0</v>
      </c>
      <c r="O45" s="320" t="b">
        <f t="shared" si="4"/>
        <v>0</v>
      </c>
      <c r="P45" s="320">
        <f t="shared" si="42"/>
        <v>0</v>
      </c>
      <c r="Q45" s="320">
        <f t="shared" si="29"/>
        <v>0</v>
      </c>
      <c r="R45" s="320">
        <f t="shared" si="5"/>
        <v>0</v>
      </c>
      <c r="S45" s="320"/>
      <c r="T45" s="320" t="b">
        <f t="shared" si="6"/>
        <v>0</v>
      </c>
      <c r="U45" s="320">
        <f t="shared" si="7"/>
        <v>0</v>
      </c>
      <c r="V45" s="320">
        <f t="shared" si="30"/>
        <v>0</v>
      </c>
      <c r="W45" s="320">
        <f t="shared" si="8"/>
        <v>0</v>
      </c>
      <c r="X45" s="320"/>
      <c r="Y45" s="320">
        <f t="shared" si="9"/>
        <v>27.18</v>
      </c>
      <c r="Z45" s="320">
        <f t="shared" si="10"/>
        <v>27.18</v>
      </c>
      <c r="AA45" s="320">
        <f t="shared" si="31"/>
        <v>27.18</v>
      </c>
      <c r="AB45" s="320">
        <f t="shared" si="11"/>
        <v>0</v>
      </c>
      <c r="AC45" s="320"/>
      <c r="AD45" s="289">
        <f t="shared" si="12"/>
        <v>24.462</v>
      </c>
      <c r="AE45" s="289">
        <f t="shared" si="13"/>
        <v>24.46</v>
      </c>
      <c r="AF45" s="289">
        <f t="shared" si="14"/>
        <v>171.22</v>
      </c>
      <c r="AG45" s="326">
        <f t="shared" si="15"/>
        <v>17.810000000000002</v>
      </c>
      <c r="AH45" s="327">
        <f t="shared" si="16"/>
        <v>0.3958657479439876</v>
      </c>
      <c r="AI45" s="16">
        <f t="shared" si="17"/>
        <v>0</v>
      </c>
    </row>
    <row r="46" spans="1:48" ht="22.35" customHeight="1" thickBot="1" x14ac:dyDescent="0.3">
      <c r="A46" s="452"/>
      <c r="B46" s="280" t="s">
        <v>44</v>
      </c>
      <c r="C46" s="280">
        <v>1</v>
      </c>
      <c r="D46" s="280">
        <v>40</v>
      </c>
      <c r="E46" s="281">
        <v>129.99</v>
      </c>
      <c r="F46" s="280">
        <v>10610</v>
      </c>
      <c r="G46" s="47">
        <v>0</v>
      </c>
      <c r="H46" s="88">
        <v>72.73</v>
      </c>
      <c r="I46" s="281">
        <f t="shared" si="0"/>
        <v>72.73</v>
      </c>
      <c r="J46" s="322">
        <v>75.069999999999993</v>
      </c>
      <c r="K46" s="281">
        <f t="shared" si="1"/>
        <v>75.069999999999993</v>
      </c>
      <c r="L46" s="322">
        <v>78.2</v>
      </c>
      <c r="M46" s="281">
        <f t="shared" si="2"/>
        <v>78.2</v>
      </c>
      <c r="N46" s="292">
        <f t="shared" si="3"/>
        <v>0</v>
      </c>
      <c r="O46" s="293" t="b">
        <f t="shared" si="4"/>
        <v>0</v>
      </c>
      <c r="P46" s="293">
        <f t="shared" si="42"/>
        <v>0</v>
      </c>
      <c r="Q46" s="293">
        <f t="shared" si="29"/>
        <v>0</v>
      </c>
      <c r="R46" s="293">
        <f t="shared" si="5"/>
        <v>0</v>
      </c>
      <c r="S46" s="293"/>
      <c r="T46" s="293" t="b">
        <f t="shared" si="6"/>
        <v>0</v>
      </c>
      <c r="U46" s="293">
        <f t="shared" si="7"/>
        <v>0</v>
      </c>
      <c r="V46" s="293">
        <f t="shared" si="30"/>
        <v>0</v>
      </c>
      <c r="W46" s="293">
        <f t="shared" si="8"/>
        <v>0</v>
      </c>
      <c r="X46" s="293"/>
      <c r="Y46" s="293">
        <f t="shared" si="9"/>
        <v>78.2</v>
      </c>
      <c r="Z46" s="293">
        <f t="shared" si="10"/>
        <v>78.2</v>
      </c>
      <c r="AA46" s="293">
        <f t="shared" si="31"/>
        <v>78.2</v>
      </c>
      <c r="AB46" s="293">
        <f t="shared" si="11"/>
        <v>0</v>
      </c>
      <c r="AC46" s="293"/>
      <c r="AD46" s="294">
        <f t="shared" si="12"/>
        <v>70.38000000000001</v>
      </c>
      <c r="AE46" s="294">
        <f t="shared" si="13"/>
        <v>70.38</v>
      </c>
      <c r="AF46" s="294">
        <f t="shared" si="14"/>
        <v>70.38</v>
      </c>
      <c r="AG46" s="295">
        <f t="shared" si="15"/>
        <v>51.790000000000006</v>
      </c>
      <c r="AH46" s="296">
        <f t="shared" si="16"/>
        <v>0.39841526271251637</v>
      </c>
      <c r="AI46" s="25">
        <f t="shared" si="17"/>
        <v>0</v>
      </c>
    </row>
    <row r="47" spans="1:48" ht="22.35" customHeight="1" x14ac:dyDescent="0.25">
      <c r="A47" s="444" t="s">
        <v>52</v>
      </c>
      <c r="B47" s="183" t="s">
        <v>42</v>
      </c>
      <c r="C47" s="183">
        <v>15</v>
      </c>
      <c r="D47" s="183">
        <v>21</v>
      </c>
      <c r="E47" s="184">
        <v>19.989999999999998</v>
      </c>
      <c r="F47" s="183">
        <v>10765</v>
      </c>
      <c r="G47" s="22">
        <v>0</v>
      </c>
      <c r="H47" s="84">
        <v>11.16</v>
      </c>
      <c r="I47" s="184">
        <f t="shared" si="0"/>
        <v>11.16</v>
      </c>
      <c r="J47" s="297">
        <v>11.52</v>
      </c>
      <c r="K47" s="184">
        <f t="shared" si="1"/>
        <v>11.52</v>
      </c>
      <c r="L47" s="297">
        <v>12</v>
      </c>
      <c r="M47" s="184">
        <f t="shared" si="2"/>
        <v>12</v>
      </c>
      <c r="N47" s="287">
        <f t="shared" si="3"/>
        <v>0</v>
      </c>
      <c r="O47" s="288" t="b">
        <f t="shared" si="4"/>
        <v>0</v>
      </c>
      <c r="P47" s="288">
        <f t="shared" si="42"/>
        <v>0</v>
      </c>
      <c r="Q47" s="288">
        <f t="shared" si="29"/>
        <v>0</v>
      </c>
      <c r="R47" s="288">
        <f t="shared" si="5"/>
        <v>0</v>
      </c>
      <c r="S47" s="288"/>
      <c r="T47" s="288" t="b">
        <f t="shared" si="6"/>
        <v>0</v>
      </c>
      <c r="U47" s="288">
        <f t="shared" si="7"/>
        <v>0</v>
      </c>
      <c r="V47" s="288">
        <f t="shared" si="30"/>
        <v>0</v>
      </c>
      <c r="W47" s="288">
        <f t="shared" si="8"/>
        <v>0</v>
      </c>
      <c r="X47" s="288"/>
      <c r="Y47" s="288">
        <f t="shared" si="9"/>
        <v>12</v>
      </c>
      <c r="Z47" s="288">
        <f t="shared" si="10"/>
        <v>12</v>
      </c>
      <c r="AA47" s="288">
        <f t="shared" si="31"/>
        <v>12</v>
      </c>
      <c r="AB47" s="288">
        <f t="shared" si="11"/>
        <v>0</v>
      </c>
      <c r="AC47" s="288"/>
      <c r="AD47" s="298">
        <f t="shared" si="12"/>
        <v>10.8</v>
      </c>
      <c r="AE47" s="298">
        <f t="shared" si="13"/>
        <v>10.8</v>
      </c>
      <c r="AF47" s="298">
        <f t="shared" si="14"/>
        <v>162</v>
      </c>
      <c r="AG47" s="299">
        <f t="shared" si="15"/>
        <v>7.9899999999999984</v>
      </c>
      <c r="AH47" s="291">
        <f t="shared" si="16"/>
        <v>0.39969984992496244</v>
      </c>
      <c r="AI47" s="15">
        <f t="shared" si="17"/>
        <v>0</v>
      </c>
    </row>
    <row r="48" spans="1:48" ht="22.35" customHeight="1" x14ac:dyDescent="0.25">
      <c r="A48" s="451"/>
      <c r="B48" s="188" t="s">
        <v>43</v>
      </c>
      <c r="C48" s="188">
        <v>7</v>
      </c>
      <c r="D48" s="188">
        <v>21</v>
      </c>
      <c r="E48" s="190">
        <v>44.99</v>
      </c>
      <c r="F48" s="188">
        <v>10768</v>
      </c>
      <c r="G48" s="23">
        <v>0</v>
      </c>
      <c r="H48" s="87">
        <v>25.28</v>
      </c>
      <c r="I48" s="190">
        <f t="shared" si="0"/>
        <v>25.28</v>
      </c>
      <c r="J48" s="302">
        <v>26.09</v>
      </c>
      <c r="K48" s="190">
        <f t="shared" si="1"/>
        <v>26.09</v>
      </c>
      <c r="L48" s="302">
        <v>27.18</v>
      </c>
      <c r="M48" s="190">
        <f t="shared" si="2"/>
        <v>27.18</v>
      </c>
      <c r="N48" s="319">
        <f t="shared" si="3"/>
        <v>0</v>
      </c>
      <c r="O48" s="320" t="b">
        <f t="shared" si="4"/>
        <v>0</v>
      </c>
      <c r="P48" s="320">
        <f t="shared" si="42"/>
        <v>0</v>
      </c>
      <c r="Q48" s="320">
        <f t="shared" si="29"/>
        <v>0</v>
      </c>
      <c r="R48" s="320">
        <f t="shared" si="5"/>
        <v>0</v>
      </c>
      <c r="S48" s="320"/>
      <c r="T48" s="320" t="b">
        <f t="shared" si="6"/>
        <v>0</v>
      </c>
      <c r="U48" s="320">
        <f t="shared" si="7"/>
        <v>0</v>
      </c>
      <c r="V48" s="320">
        <f t="shared" si="30"/>
        <v>0</v>
      </c>
      <c r="W48" s="320">
        <f t="shared" si="8"/>
        <v>0</v>
      </c>
      <c r="X48" s="320"/>
      <c r="Y48" s="320">
        <f t="shared" si="9"/>
        <v>27.18</v>
      </c>
      <c r="Z48" s="320">
        <f t="shared" si="10"/>
        <v>27.18</v>
      </c>
      <c r="AA48" s="320">
        <f t="shared" si="31"/>
        <v>27.18</v>
      </c>
      <c r="AB48" s="320">
        <f t="shared" si="11"/>
        <v>0</v>
      </c>
      <c r="AC48" s="320"/>
      <c r="AD48" s="289">
        <f t="shared" si="12"/>
        <v>24.462</v>
      </c>
      <c r="AE48" s="289">
        <f t="shared" si="13"/>
        <v>24.46</v>
      </c>
      <c r="AF48" s="289">
        <f t="shared" si="14"/>
        <v>171.22</v>
      </c>
      <c r="AG48" s="326">
        <f t="shared" si="15"/>
        <v>17.810000000000002</v>
      </c>
      <c r="AH48" s="327">
        <f t="shared" si="16"/>
        <v>0.3958657479439876</v>
      </c>
      <c r="AI48" s="16">
        <f t="shared" si="17"/>
        <v>0</v>
      </c>
    </row>
    <row r="49" spans="1:48" ht="22.35" customHeight="1" thickBot="1" x14ac:dyDescent="0.3">
      <c r="A49" s="441"/>
      <c r="B49" s="194" t="s">
        <v>44</v>
      </c>
      <c r="C49" s="194">
        <v>1</v>
      </c>
      <c r="D49" s="194">
        <v>40</v>
      </c>
      <c r="E49" s="195">
        <v>129.99</v>
      </c>
      <c r="F49" s="194">
        <v>10770</v>
      </c>
      <c r="G49" s="24">
        <v>0</v>
      </c>
      <c r="H49" s="85">
        <v>72.73</v>
      </c>
      <c r="I49" s="195">
        <f t="shared" si="0"/>
        <v>72.73</v>
      </c>
      <c r="J49" s="306">
        <v>75.069999999999993</v>
      </c>
      <c r="K49" s="195">
        <f t="shared" si="1"/>
        <v>75.069999999999993</v>
      </c>
      <c r="L49" s="306">
        <v>78.2</v>
      </c>
      <c r="M49" s="195">
        <f t="shared" si="2"/>
        <v>78.2</v>
      </c>
      <c r="N49" s="315">
        <f t="shared" si="3"/>
        <v>0</v>
      </c>
      <c r="O49" s="307" t="b">
        <f t="shared" si="4"/>
        <v>0</v>
      </c>
      <c r="P49" s="307">
        <f t="shared" si="42"/>
        <v>0</v>
      </c>
      <c r="Q49" s="307">
        <f t="shared" si="29"/>
        <v>0</v>
      </c>
      <c r="R49" s="307">
        <f t="shared" si="5"/>
        <v>0</v>
      </c>
      <c r="S49" s="307"/>
      <c r="T49" s="307" t="b">
        <f t="shared" si="6"/>
        <v>0</v>
      </c>
      <c r="U49" s="307">
        <f t="shared" si="7"/>
        <v>0</v>
      </c>
      <c r="V49" s="307">
        <f t="shared" si="30"/>
        <v>0</v>
      </c>
      <c r="W49" s="307">
        <f t="shared" si="8"/>
        <v>0</v>
      </c>
      <c r="X49" s="307"/>
      <c r="Y49" s="307">
        <f t="shared" si="9"/>
        <v>78.2</v>
      </c>
      <c r="Z49" s="307">
        <f t="shared" si="10"/>
        <v>78.2</v>
      </c>
      <c r="AA49" s="307">
        <f t="shared" si="31"/>
        <v>78.2</v>
      </c>
      <c r="AB49" s="307">
        <f t="shared" si="11"/>
        <v>0</v>
      </c>
      <c r="AC49" s="307"/>
      <c r="AD49" s="325">
        <f t="shared" si="12"/>
        <v>70.38000000000001</v>
      </c>
      <c r="AE49" s="325">
        <f t="shared" si="13"/>
        <v>70.38</v>
      </c>
      <c r="AF49" s="325">
        <f t="shared" si="14"/>
        <v>70.38</v>
      </c>
      <c r="AG49" s="309">
        <f t="shared" si="15"/>
        <v>51.790000000000006</v>
      </c>
      <c r="AH49" s="316">
        <f t="shared" si="16"/>
        <v>0.39841526271251637</v>
      </c>
      <c r="AI49" s="25">
        <f t="shared" si="17"/>
        <v>0</v>
      </c>
    </row>
    <row r="50" spans="1:48" ht="22.35" customHeight="1" x14ac:dyDescent="0.25">
      <c r="A50" s="444" t="s">
        <v>53</v>
      </c>
      <c r="B50" s="183" t="s">
        <v>50</v>
      </c>
      <c r="C50" s="183">
        <v>24</v>
      </c>
      <c r="D50" s="183">
        <v>40</v>
      </c>
      <c r="E50" s="184">
        <v>7.99</v>
      </c>
      <c r="F50" s="183">
        <v>10895</v>
      </c>
      <c r="G50" s="22">
        <v>0</v>
      </c>
      <c r="H50" s="84">
        <v>4.1900000000000004</v>
      </c>
      <c r="I50" s="184">
        <f t="shared" si="0"/>
        <v>4.1900000000000004</v>
      </c>
      <c r="J50" s="297">
        <v>4.32</v>
      </c>
      <c r="K50" s="184">
        <f t="shared" si="1"/>
        <v>4.32</v>
      </c>
      <c r="L50" s="297">
        <v>4.5</v>
      </c>
      <c r="M50" s="184">
        <f t="shared" si="2"/>
        <v>4.5</v>
      </c>
      <c r="N50" s="287">
        <f t="shared" si="3"/>
        <v>0</v>
      </c>
      <c r="O50" s="288" t="b">
        <f t="shared" si="4"/>
        <v>0</v>
      </c>
      <c r="P50" s="288">
        <f t="shared" si="42"/>
        <v>0</v>
      </c>
      <c r="Q50" s="288">
        <f t="shared" si="29"/>
        <v>0</v>
      </c>
      <c r="R50" s="288">
        <f t="shared" si="5"/>
        <v>0</v>
      </c>
      <c r="S50" s="288"/>
      <c r="T50" s="288" t="b">
        <f t="shared" si="6"/>
        <v>0</v>
      </c>
      <c r="U50" s="288">
        <f t="shared" si="7"/>
        <v>0</v>
      </c>
      <c r="V50" s="288">
        <f t="shared" si="30"/>
        <v>0</v>
      </c>
      <c r="W50" s="288">
        <f t="shared" si="8"/>
        <v>0</v>
      </c>
      <c r="X50" s="288"/>
      <c r="Y50" s="288">
        <f t="shared" si="9"/>
        <v>4.5</v>
      </c>
      <c r="Z50" s="288">
        <f t="shared" si="10"/>
        <v>4.5</v>
      </c>
      <c r="AA50" s="288">
        <f t="shared" si="31"/>
        <v>4.5</v>
      </c>
      <c r="AB50" s="288">
        <f t="shared" si="11"/>
        <v>0</v>
      </c>
      <c r="AC50" s="288"/>
      <c r="AD50" s="298">
        <f t="shared" si="12"/>
        <v>4.05</v>
      </c>
      <c r="AE50" s="298">
        <f t="shared" si="13"/>
        <v>4.05</v>
      </c>
      <c r="AF50" s="298">
        <f t="shared" si="14"/>
        <v>97.199999999999989</v>
      </c>
      <c r="AG50" s="299">
        <f t="shared" si="15"/>
        <v>3.49</v>
      </c>
      <c r="AH50" s="291">
        <f t="shared" si="16"/>
        <v>0.43679599499374222</v>
      </c>
      <c r="AI50" s="15">
        <f t="shared" si="17"/>
        <v>0</v>
      </c>
    </row>
    <row r="51" spans="1:48" s="27" customFormat="1" ht="22.35" customHeight="1" x14ac:dyDescent="0.25">
      <c r="A51" s="451"/>
      <c r="B51" s="188" t="s">
        <v>42</v>
      </c>
      <c r="C51" s="188">
        <v>15</v>
      </c>
      <c r="D51" s="188">
        <v>21</v>
      </c>
      <c r="E51" s="190">
        <v>19.989999999999998</v>
      </c>
      <c r="F51" s="188">
        <v>10860</v>
      </c>
      <c r="G51" s="23">
        <v>0</v>
      </c>
      <c r="H51" s="87">
        <v>11.16</v>
      </c>
      <c r="I51" s="190">
        <f t="shared" si="0"/>
        <v>11.16</v>
      </c>
      <c r="J51" s="302">
        <v>11.52</v>
      </c>
      <c r="K51" s="190">
        <f t="shared" si="1"/>
        <v>11.52</v>
      </c>
      <c r="L51" s="302">
        <v>12</v>
      </c>
      <c r="M51" s="190">
        <f t="shared" si="2"/>
        <v>12</v>
      </c>
      <c r="N51" s="319">
        <f t="shared" si="3"/>
        <v>0</v>
      </c>
      <c r="O51" s="320" t="b">
        <f t="shared" si="4"/>
        <v>0</v>
      </c>
      <c r="P51" s="320">
        <f t="shared" si="42"/>
        <v>0</v>
      </c>
      <c r="Q51" s="320">
        <f t="shared" si="29"/>
        <v>0</v>
      </c>
      <c r="R51" s="320">
        <f t="shared" si="5"/>
        <v>0</v>
      </c>
      <c r="S51" s="320"/>
      <c r="T51" s="320" t="b">
        <f t="shared" si="6"/>
        <v>0</v>
      </c>
      <c r="U51" s="320">
        <f t="shared" si="7"/>
        <v>0</v>
      </c>
      <c r="V51" s="320">
        <f t="shared" si="30"/>
        <v>0</v>
      </c>
      <c r="W51" s="320">
        <f t="shared" si="8"/>
        <v>0</v>
      </c>
      <c r="X51" s="320"/>
      <c r="Y51" s="320">
        <f t="shared" si="9"/>
        <v>12</v>
      </c>
      <c r="Z51" s="320">
        <f t="shared" si="10"/>
        <v>12</v>
      </c>
      <c r="AA51" s="320">
        <f t="shared" si="31"/>
        <v>12</v>
      </c>
      <c r="AB51" s="320">
        <f t="shared" si="11"/>
        <v>0</v>
      </c>
      <c r="AC51" s="320"/>
      <c r="AD51" s="289">
        <f t="shared" si="12"/>
        <v>10.8</v>
      </c>
      <c r="AE51" s="289">
        <f t="shared" si="13"/>
        <v>10.8</v>
      </c>
      <c r="AF51" s="289">
        <f t="shared" si="14"/>
        <v>162</v>
      </c>
      <c r="AG51" s="326">
        <f t="shared" si="15"/>
        <v>7.9899999999999984</v>
      </c>
      <c r="AH51" s="327">
        <f t="shared" si="16"/>
        <v>0.39969984992496244</v>
      </c>
      <c r="AI51" s="16">
        <f t="shared" si="17"/>
        <v>0</v>
      </c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7"/>
    </row>
    <row r="52" spans="1:48" ht="22.35" customHeight="1" x14ac:dyDescent="0.25">
      <c r="A52" s="451"/>
      <c r="B52" s="188" t="s">
        <v>43</v>
      </c>
      <c r="C52" s="188">
        <v>7</v>
      </c>
      <c r="D52" s="188">
        <v>21</v>
      </c>
      <c r="E52" s="190">
        <v>44.99</v>
      </c>
      <c r="F52" s="188">
        <v>10880</v>
      </c>
      <c r="G52" s="23">
        <v>0</v>
      </c>
      <c r="H52" s="87">
        <v>25.28</v>
      </c>
      <c r="I52" s="190">
        <f t="shared" si="0"/>
        <v>25.28</v>
      </c>
      <c r="J52" s="302">
        <v>26.09</v>
      </c>
      <c r="K52" s="190">
        <f t="shared" si="1"/>
        <v>26.09</v>
      </c>
      <c r="L52" s="302">
        <v>27.18</v>
      </c>
      <c r="M52" s="190">
        <f t="shared" si="2"/>
        <v>27.18</v>
      </c>
      <c r="N52" s="319">
        <f t="shared" si="3"/>
        <v>0</v>
      </c>
      <c r="O52" s="320" t="b">
        <f t="shared" si="4"/>
        <v>0</v>
      </c>
      <c r="P52" s="320">
        <f t="shared" si="42"/>
        <v>0</v>
      </c>
      <c r="Q52" s="320">
        <f t="shared" si="29"/>
        <v>0</v>
      </c>
      <c r="R52" s="320">
        <f t="shared" si="5"/>
        <v>0</v>
      </c>
      <c r="S52" s="320"/>
      <c r="T52" s="320" t="b">
        <f t="shared" si="6"/>
        <v>0</v>
      </c>
      <c r="U52" s="320">
        <f t="shared" si="7"/>
        <v>0</v>
      </c>
      <c r="V52" s="320">
        <f t="shared" si="30"/>
        <v>0</v>
      </c>
      <c r="W52" s="320">
        <f t="shared" si="8"/>
        <v>0</v>
      </c>
      <c r="X52" s="320"/>
      <c r="Y52" s="320">
        <f t="shared" si="9"/>
        <v>27.18</v>
      </c>
      <c r="Z52" s="320">
        <f t="shared" si="10"/>
        <v>27.18</v>
      </c>
      <c r="AA52" s="320">
        <f t="shared" si="31"/>
        <v>27.18</v>
      </c>
      <c r="AB52" s="320">
        <f t="shared" si="11"/>
        <v>0</v>
      </c>
      <c r="AC52" s="320"/>
      <c r="AD52" s="289">
        <f t="shared" si="12"/>
        <v>24.462</v>
      </c>
      <c r="AE52" s="289">
        <f t="shared" si="13"/>
        <v>24.46</v>
      </c>
      <c r="AF52" s="289">
        <f t="shared" si="14"/>
        <v>171.22</v>
      </c>
      <c r="AG52" s="326">
        <f t="shared" si="15"/>
        <v>17.810000000000002</v>
      </c>
      <c r="AH52" s="327">
        <f t="shared" si="16"/>
        <v>0.3958657479439876</v>
      </c>
      <c r="AI52" s="16">
        <f t="shared" si="17"/>
        <v>0</v>
      </c>
    </row>
    <row r="53" spans="1:48" ht="22.35" customHeight="1" thickBot="1" x14ac:dyDescent="0.3">
      <c r="A53" s="441"/>
      <c r="B53" s="194" t="s">
        <v>44</v>
      </c>
      <c r="C53" s="194">
        <v>1</v>
      </c>
      <c r="D53" s="194">
        <v>40</v>
      </c>
      <c r="E53" s="195">
        <v>129.99</v>
      </c>
      <c r="F53" s="194">
        <v>10870</v>
      </c>
      <c r="G53" s="24">
        <v>0</v>
      </c>
      <c r="H53" s="85">
        <v>72.73</v>
      </c>
      <c r="I53" s="195">
        <f t="shared" si="0"/>
        <v>72.73</v>
      </c>
      <c r="J53" s="306">
        <v>75.069999999999993</v>
      </c>
      <c r="K53" s="195">
        <f t="shared" si="1"/>
        <v>75.069999999999993</v>
      </c>
      <c r="L53" s="306">
        <v>78.2</v>
      </c>
      <c r="M53" s="195">
        <f t="shared" si="2"/>
        <v>78.2</v>
      </c>
      <c r="N53" s="315">
        <f t="shared" si="3"/>
        <v>0</v>
      </c>
      <c r="O53" s="307" t="b">
        <f t="shared" si="4"/>
        <v>0</v>
      </c>
      <c r="P53" s="307">
        <f t="shared" si="42"/>
        <v>0</v>
      </c>
      <c r="Q53" s="307">
        <f t="shared" si="29"/>
        <v>0</v>
      </c>
      <c r="R53" s="307">
        <f t="shared" si="5"/>
        <v>0</v>
      </c>
      <c r="S53" s="307"/>
      <c r="T53" s="307" t="b">
        <f t="shared" si="6"/>
        <v>0</v>
      </c>
      <c r="U53" s="307">
        <f t="shared" si="7"/>
        <v>0</v>
      </c>
      <c r="V53" s="307">
        <f t="shared" si="30"/>
        <v>0</v>
      </c>
      <c r="W53" s="307">
        <f t="shared" si="8"/>
        <v>0</v>
      </c>
      <c r="X53" s="307"/>
      <c r="Y53" s="307">
        <f t="shared" si="9"/>
        <v>78.2</v>
      </c>
      <c r="Z53" s="307">
        <f t="shared" si="10"/>
        <v>78.2</v>
      </c>
      <c r="AA53" s="307">
        <f t="shared" si="31"/>
        <v>78.2</v>
      </c>
      <c r="AB53" s="307">
        <f t="shared" si="11"/>
        <v>0</v>
      </c>
      <c r="AC53" s="307"/>
      <c r="AD53" s="325">
        <f t="shared" si="12"/>
        <v>70.38000000000001</v>
      </c>
      <c r="AE53" s="325">
        <f t="shared" si="13"/>
        <v>70.38</v>
      </c>
      <c r="AF53" s="325">
        <f t="shared" si="14"/>
        <v>70.38</v>
      </c>
      <c r="AG53" s="309">
        <f t="shared" si="15"/>
        <v>51.790000000000006</v>
      </c>
      <c r="AH53" s="316">
        <f t="shared" si="16"/>
        <v>0.39841526271251637</v>
      </c>
      <c r="AI53" s="30">
        <f t="shared" si="17"/>
        <v>0</v>
      </c>
    </row>
    <row r="54" spans="1:48" ht="22.35" customHeight="1" x14ac:dyDescent="0.25">
      <c r="A54" s="444" t="s">
        <v>54</v>
      </c>
      <c r="B54" s="183" t="s">
        <v>42</v>
      </c>
      <c r="C54" s="183">
        <v>15</v>
      </c>
      <c r="D54" s="183">
        <v>21</v>
      </c>
      <c r="E54" s="184">
        <v>19.989999999999998</v>
      </c>
      <c r="F54" s="183">
        <v>10970</v>
      </c>
      <c r="G54" s="22">
        <v>0</v>
      </c>
      <c r="H54" s="84">
        <v>11.16</v>
      </c>
      <c r="I54" s="184">
        <f t="shared" si="0"/>
        <v>11.16</v>
      </c>
      <c r="J54" s="297">
        <v>11.52</v>
      </c>
      <c r="K54" s="184">
        <f t="shared" si="1"/>
        <v>11.52</v>
      </c>
      <c r="L54" s="297">
        <v>12</v>
      </c>
      <c r="M54" s="184">
        <f t="shared" si="2"/>
        <v>12</v>
      </c>
      <c r="N54" s="287">
        <f t="shared" si="3"/>
        <v>0</v>
      </c>
      <c r="O54" s="288" t="b">
        <f t="shared" si="4"/>
        <v>0</v>
      </c>
      <c r="P54" s="288">
        <f t="shared" si="42"/>
        <v>0</v>
      </c>
      <c r="Q54" s="288">
        <f t="shared" si="29"/>
        <v>0</v>
      </c>
      <c r="R54" s="288">
        <f t="shared" si="5"/>
        <v>0</v>
      </c>
      <c r="S54" s="288"/>
      <c r="T54" s="288" t="b">
        <f t="shared" si="6"/>
        <v>0</v>
      </c>
      <c r="U54" s="288">
        <f t="shared" si="7"/>
        <v>0</v>
      </c>
      <c r="V54" s="288">
        <f t="shared" si="30"/>
        <v>0</v>
      </c>
      <c r="W54" s="288">
        <f t="shared" si="8"/>
        <v>0</v>
      </c>
      <c r="X54" s="288"/>
      <c r="Y54" s="288">
        <f t="shared" si="9"/>
        <v>12</v>
      </c>
      <c r="Z54" s="288">
        <f t="shared" si="10"/>
        <v>12</v>
      </c>
      <c r="AA54" s="288">
        <f t="shared" si="31"/>
        <v>12</v>
      </c>
      <c r="AB54" s="288">
        <f t="shared" si="11"/>
        <v>0</v>
      </c>
      <c r="AC54" s="288"/>
      <c r="AD54" s="298">
        <f t="shared" si="12"/>
        <v>10.8</v>
      </c>
      <c r="AE54" s="298">
        <f t="shared" si="13"/>
        <v>10.8</v>
      </c>
      <c r="AF54" s="298">
        <f t="shared" si="14"/>
        <v>162</v>
      </c>
      <c r="AG54" s="299">
        <f t="shared" si="15"/>
        <v>7.9899999999999984</v>
      </c>
      <c r="AH54" s="291">
        <f t="shared" si="16"/>
        <v>0.39969984992496244</v>
      </c>
      <c r="AI54" s="15">
        <f t="shared" si="17"/>
        <v>0</v>
      </c>
    </row>
    <row r="55" spans="1:48" ht="22.35" customHeight="1" x14ac:dyDescent="0.25">
      <c r="A55" s="451"/>
      <c r="B55" s="188" t="s">
        <v>43</v>
      </c>
      <c r="C55" s="188">
        <v>7</v>
      </c>
      <c r="D55" s="188">
        <v>21</v>
      </c>
      <c r="E55" s="190">
        <v>44.99</v>
      </c>
      <c r="F55" s="188">
        <v>11000</v>
      </c>
      <c r="G55" s="23">
        <v>0</v>
      </c>
      <c r="H55" s="87">
        <v>25.28</v>
      </c>
      <c r="I55" s="190">
        <f t="shared" si="0"/>
        <v>25.28</v>
      </c>
      <c r="J55" s="302">
        <v>26.09</v>
      </c>
      <c r="K55" s="190">
        <f t="shared" si="1"/>
        <v>26.09</v>
      </c>
      <c r="L55" s="302">
        <v>27.18</v>
      </c>
      <c r="M55" s="190">
        <f t="shared" si="2"/>
        <v>27.18</v>
      </c>
      <c r="N55" s="319">
        <f t="shared" si="3"/>
        <v>0</v>
      </c>
      <c r="O55" s="320" t="b">
        <f t="shared" si="4"/>
        <v>0</v>
      </c>
      <c r="P55" s="320">
        <f t="shared" si="42"/>
        <v>0</v>
      </c>
      <c r="Q55" s="320">
        <f t="shared" si="29"/>
        <v>0</v>
      </c>
      <c r="R55" s="320">
        <f t="shared" si="5"/>
        <v>0</v>
      </c>
      <c r="S55" s="320"/>
      <c r="T55" s="320" t="b">
        <f t="shared" si="6"/>
        <v>0</v>
      </c>
      <c r="U55" s="320">
        <f t="shared" si="7"/>
        <v>0</v>
      </c>
      <c r="V55" s="320">
        <f t="shared" si="30"/>
        <v>0</v>
      </c>
      <c r="W55" s="320">
        <f t="shared" si="8"/>
        <v>0</v>
      </c>
      <c r="X55" s="320"/>
      <c r="Y55" s="320">
        <f t="shared" si="9"/>
        <v>27.18</v>
      </c>
      <c r="Z55" s="320">
        <f t="shared" si="10"/>
        <v>27.18</v>
      </c>
      <c r="AA55" s="320">
        <f t="shared" si="31"/>
        <v>27.18</v>
      </c>
      <c r="AB55" s="320">
        <f t="shared" si="11"/>
        <v>0</v>
      </c>
      <c r="AC55" s="320"/>
      <c r="AD55" s="289">
        <f t="shared" si="12"/>
        <v>24.462</v>
      </c>
      <c r="AE55" s="289">
        <f t="shared" si="13"/>
        <v>24.46</v>
      </c>
      <c r="AF55" s="289">
        <f t="shared" si="14"/>
        <v>171.22</v>
      </c>
      <c r="AG55" s="326">
        <f t="shared" si="15"/>
        <v>17.810000000000002</v>
      </c>
      <c r="AH55" s="327">
        <f t="shared" si="16"/>
        <v>0.3958657479439876</v>
      </c>
      <c r="AI55" s="16">
        <f t="shared" si="17"/>
        <v>0</v>
      </c>
    </row>
    <row r="56" spans="1:48" ht="22.35" customHeight="1" thickBot="1" x14ac:dyDescent="0.3">
      <c r="A56" s="441"/>
      <c r="B56" s="194" t="s">
        <v>44</v>
      </c>
      <c r="C56" s="194">
        <v>1</v>
      </c>
      <c r="D56" s="194">
        <v>40</v>
      </c>
      <c r="E56" s="195">
        <v>129.99</v>
      </c>
      <c r="F56" s="194">
        <v>10980</v>
      </c>
      <c r="G56" s="24">
        <v>0</v>
      </c>
      <c r="H56" s="85">
        <v>72.73</v>
      </c>
      <c r="I56" s="195">
        <f t="shared" si="0"/>
        <v>72.73</v>
      </c>
      <c r="J56" s="306">
        <v>75.069999999999993</v>
      </c>
      <c r="K56" s="195">
        <f t="shared" si="1"/>
        <v>75.069999999999993</v>
      </c>
      <c r="L56" s="306">
        <v>78.2</v>
      </c>
      <c r="M56" s="195">
        <f t="shared" si="2"/>
        <v>78.2</v>
      </c>
      <c r="N56" s="315">
        <f t="shared" si="3"/>
        <v>0</v>
      </c>
      <c r="O56" s="307" t="b">
        <f t="shared" si="4"/>
        <v>0</v>
      </c>
      <c r="P56" s="307">
        <f t="shared" si="42"/>
        <v>0</v>
      </c>
      <c r="Q56" s="307">
        <f t="shared" si="29"/>
        <v>0</v>
      </c>
      <c r="R56" s="307">
        <f t="shared" si="5"/>
        <v>0</v>
      </c>
      <c r="S56" s="307"/>
      <c r="T56" s="307" t="b">
        <f t="shared" si="6"/>
        <v>0</v>
      </c>
      <c r="U56" s="307">
        <f t="shared" si="7"/>
        <v>0</v>
      </c>
      <c r="V56" s="307">
        <f t="shared" si="30"/>
        <v>0</v>
      </c>
      <c r="W56" s="307">
        <f t="shared" si="8"/>
        <v>0</v>
      </c>
      <c r="X56" s="307"/>
      <c r="Y56" s="307">
        <f t="shared" si="9"/>
        <v>78.2</v>
      </c>
      <c r="Z56" s="307">
        <f t="shared" si="10"/>
        <v>78.2</v>
      </c>
      <c r="AA56" s="307">
        <f t="shared" si="31"/>
        <v>78.2</v>
      </c>
      <c r="AB56" s="307">
        <f t="shared" si="11"/>
        <v>0</v>
      </c>
      <c r="AC56" s="307"/>
      <c r="AD56" s="325">
        <f t="shared" si="12"/>
        <v>70.38000000000001</v>
      </c>
      <c r="AE56" s="325">
        <f t="shared" si="13"/>
        <v>70.38</v>
      </c>
      <c r="AF56" s="325">
        <f t="shared" si="14"/>
        <v>70.38</v>
      </c>
      <c r="AG56" s="309">
        <f t="shared" si="15"/>
        <v>51.790000000000006</v>
      </c>
      <c r="AH56" s="316">
        <f t="shared" si="16"/>
        <v>0.39841526271251637</v>
      </c>
      <c r="AI56" s="25">
        <f t="shared" si="17"/>
        <v>0</v>
      </c>
    </row>
    <row r="57" spans="1:48" ht="22.35" customHeight="1" x14ac:dyDescent="0.25">
      <c r="A57" s="440" t="s">
        <v>55</v>
      </c>
      <c r="B57" s="198" t="s">
        <v>42</v>
      </c>
      <c r="C57" s="198">
        <v>15</v>
      </c>
      <c r="D57" s="198">
        <v>21</v>
      </c>
      <c r="E57" s="199">
        <v>19.989999999999998</v>
      </c>
      <c r="F57" s="198">
        <v>11957</v>
      </c>
      <c r="G57" s="86">
        <v>0</v>
      </c>
      <c r="H57" s="89">
        <v>11.62</v>
      </c>
      <c r="I57" s="199">
        <f t="shared" si="0"/>
        <v>11.62</v>
      </c>
      <c r="J57" s="312">
        <v>12</v>
      </c>
      <c r="K57" s="199">
        <f t="shared" si="1"/>
        <v>12</v>
      </c>
      <c r="L57" s="312">
        <v>12.5</v>
      </c>
      <c r="M57" s="199">
        <f t="shared" si="2"/>
        <v>12.5</v>
      </c>
      <c r="N57" s="328">
        <f t="shared" si="3"/>
        <v>0</v>
      </c>
      <c r="O57" s="329" t="b">
        <f t="shared" si="4"/>
        <v>0</v>
      </c>
      <c r="P57" s="329">
        <f t="shared" si="42"/>
        <v>0</v>
      </c>
      <c r="Q57" s="329">
        <f t="shared" si="29"/>
        <v>0</v>
      </c>
      <c r="R57" s="329">
        <f t="shared" si="5"/>
        <v>0</v>
      </c>
      <c r="S57" s="329"/>
      <c r="T57" s="329" t="b">
        <f t="shared" si="6"/>
        <v>0</v>
      </c>
      <c r="U57" s="329">
        <f t="shared" si="7"/>
        <v>0</v>
      </c>
      <c r="V57" s="329">
        <f t="shared" si="30"/>
        <v>0</v>
      </c>
      <c r="W57" s="329">
        <f t="shared" si="8"/>
        <v>0</v>
      </c>
      <c r="X57" s="329"/>
      <c r="Y57" s="329">
        <f t="shared" si="9"/>
        <v>12.5</v>
      </c>
      <c r="Z57" s="329">
        <f t="shared" si="10"/>
        <v>12.5</v>
      </c>
      <c r="AA57" s="329">
        <f t="shared" si="31"/>
        <v>12.5</v>
      </c>
      <c r="AB57" s="329">
        <f t="shared" si="11"/>
        <v>0</v>
      </c>
      <c r="AC57" s="329"/>
      <c r="AD57" s="289">
        <f t="shared" si="12"/>
        <v>11.25</v>
      </c>
      <c r="AE57" s="289">
        <f t="shared" si="13"/>
        <v>11.25</v>
      </c>
      <c r="AF57" s="289">
        <f t="shared" si="14"/>
        <v>168.75</v>
      </c>
      <c r="AG57" s="330">
        <f t="shared" si="15"/>
        <v>7.4899999999999984</v>
      </c>
      <c r="AH57" s="314">
        <f t="shared" si="16"/>
        <v>0.37468734367183587</v>
      </c>
      <c r="AI57" s="16">
        <f t="shared" si="17"/>
        <v>0</v>
      </c>
    </row>
    <row r="58" spans="1:48" ht="22.35" customHeight="1" x14ac:dyDescent="0.25">
      <c r="A58" s="451"/>
      <c r="B58" s="188" t="s">
        <v>43</v>
      </c>
      <c r="C58" s="188">
        <v>7</v>
      </c>
      <c r="D58" s="188">
        <v>21</v>
      </c>
      <c r="E58" s="190">
        <v>44.99</v>
      </c>
      <c r="F58" s="188">
        <v>11959</v>
      </c>
      <c r="G58" s="23">
        <v>0</v>
      </c>
      <c r="H58" s="87">
        <v>26.51</v>
      </c>
      <c r="I58" s="190">
        <f t="shared" si="0"/>
        <v>26.51</v>
      </c>
      <c r="J58" s="302">
        <v>27.36</v>
      </c>
      <c r="K58" s="190">
        <f t="shared" si="1"/>
        <v>27.36</v>
      </c>
      <c r="L58" s="302">
        <v>28.5</v>
      </c>
      <c r="M58" s="190">
        <f t="shared" si="2"/>
        <v>28.5</v>
      </c>
      <c r="N58" s="319">
        <f t="shared" si="3"/>
        <v>0</v>
      </c>
      <c r="O58" s="320" t="b">
        <f t="shared" si="4"/>
        <v>0</v>
      </c>
      <c r="P58" s="320">
        <f t="shared" si="42"/>
        <v>0</v>
      </c>
      <c r="Q58" s="320">
        <f t="shared" si="29"/>
        <v>0</v>
      </c>
      <c r="R58" s="320">
        <f t="shared" si="5"/>
        <v>0</v>
      </c>
      <c r="S58" s="320"/>
      <c r="T58" s="320" t="b">
        <f t="shared" si="6"/>
        <v>0</v>
      </c>
      <c r="U58" s="320">
        <f t="shared" si="7"/>
        <v>0</v>
      </c>
      <c r="V58" s="320">
        <f t="shared" si="30"/>
        <v>0</v>
      </c>
      <c r="W58" s="320">
        <f t="shared" si="8"/>
        <v>0</v>
      </c>
      <c r="X58" s="320"/>
      <c r="Y58" s="320">
        <f t="shared" si="9"/>
        <v>28.5</v>
      </c>
      <c r="Z58" s="320">
        <f t="shared" si="10"/>
        <v>28.5</v>
      </c>
      <c r="AA58" s="320">
        <f t="shared" si="31"/>
        <v>28.5</v>
      </c>
      <c r="AB58" s="320">
        <f t="shared" si="11"/>
        <v>0</v>
      </c>
      <c r="AC58" s="320"/>
      <c r="AD58" s="289">
        <f t="shared" si="12"/>
        <v>25.650000000000002</v>
      </c>
      <c r="AE58" s="289">
        <f t="shared" si="13"/>
        <v>25.65</v>
      </c>
      <c r="AF58" s="289">
        <f t="shared" si="14"/>
        <v>179.54999999999998</v>
      </c>
      <c r="AG58" s="326">
        <f t="shared" si="15"/>
        <v>16.490000000000002</v>
      </c>
      <c r="AH58" s="327">
        <f t="shared" si="16"/>
        <v>0.36652589464325408</v>
      </c>
      <c r="AI58" s="16">
        <f t="shared" si="17"/>
        <v>0</v>
      </c>
    </row>
    <row r="59" spans="1:48" ht="22.35" customHeight="1" thickBot="1" x14ac:dyDescent="0.3">
      <c r="A59" s="441"/>
      <c r="B59" s="194" t="s">
        <v>44</v>
      </c>
      <c r="C59" s="194">
        <v>1</v>
      </c>
      <c r="D59" s="194">
        <v>40</v>
      </c>
      <c r="E59" s="195">
        <v>129.99</v>
      </c>
      <c r="F59" s="194">
        <v>11960</v>
      </c>
      <c r="G59" s="24">
        <v>0</v>
      </c>
      <c r="H59" s="85">
        <v>78.069999999999993</v>
      </c>
      <c r="I59" s="195">
        <f t="shared" si="0"/>
        <v>78.069999999999993</v>
      </c>
      <c r="J59" s="306">
        <v>80.59</v>
      </c>
      <c r="K59" s="195">
        <f t="shared" si="1"/>
        <v>80.59</v>
      </c>
      <c r="L59" s="302">
        <v>83.95</v>
      </c>
      <c r="M59" s="195">
        <f t="shared" si="2"/>
        <v>83.95</v>
      </c>
      <c r="N59" s="292">
        <f t="shared" si="3"/>
        <v>0</v>
      </c>
      <c r="O59" s="293" t="b">
        <f t="shared" si="4"/>
        <v>0</v>
      </c>
      <c r="P59" s="293">
        <f t="shared" si="42"/>
        <v>0</v>
      </c>
      <c r="Q59" s="293">
        <f t="shared" si="29"/>
        <v>0</v>
      </c>
      <c r="R59" s="293">
        <f t="shared" si="5"/>
        <v>0</v>
      </c>
      <c r="S59" s="293"/>
      <c r="T59" s="293" t="b">
        <f t="shared" si="6"/>
        <v>0</v>
      </c>
      <c r="U59" s="293">
        <f t="shared" si="7"/>
        <v>0</v>
      </c>
      <c r="V59" s="293">
        <f t="shared" si="30"/>
        <v>0</v>
      </c>
      <c r="W59" s="293">
        <f t="shared" si="8"/>
        <v>0</v>
      </c>
      <c r="X59" s="293"/>
      <c r="Y59" s="293">
        <f t="shared" si="9"/>
        <v>83.95</v>
      </c>
      <c r="Z59" s="293">
        <f t="shared" si="10"/>
        <v>83.95</v>
      </c>
      <c r="AA59" s="293">
        <f t="shared" si="31"/>
        <v>83.95</v>
      </c>
      <c r="AB59" s="293">
        <f t="shared" si="11"/>
        <v>0</v>
      </c>
      <c r="AC59" s="293"/>
      <c r="AD59" s="289">
        <f t="shared" si="12"/>
        <v>75.555000000000007</v>
      </c>
      <c r="AE59" s="289">
        <f t="shared" si="13"/>
        <v>75.56</v>
      </c>
      <c r="AF59" s="289">
        <f t="shared" si="14"/>
        <v>75.56</v>
      </c>
      <c r="AG59" s="295">
        <f t="shared" si="15"/>
        <v>46.040000000000006</v>
      </c>
      <c r="AH59" s="296">
        <f t="shared" si="16"/>
        <v>0.35418109085314259</v>
      </c>
      <c r="AI59" s="30">
        <f t="shared" si="17"/>
        <v>0</v>
      </c>
    </row>
    <row r="60" spans="1:48" ht="22.35" customHeight="1" x14ac:dyDescent="0.25">
      <c r="A60" s="444" t="s">
        <v>56</v>
      </c>
      <c r="B60" s="183" t="s">
        <v>50</v>
      </c>
      <c r="C60" s="183">
        <v>24</v>
      </c>
      <c r="D60" s="183">
        <v>40</v>
      </c>
      <c r="E60" s="184">
        <v>7.99</v>
      </c>
      <c r="F60" s="183">
        <v>12001</v>
      </c>
      <c r="G60" s="22">
        <v>0</v>
      </c>
      <c r="H60" s="84">
        <v>4.1900000000000004</v>
      </c>
      <c r="I60" s="184">
        <f t="shared" si="0"/>
        <v>4.1900000000000004</v>
      </c>
      <c r="J60" s="297">
        <v>4.32</v>
      </c>
      <c r="K60" s="184">
        <f t="shared" si="1"/>
        <v>4.32</v>
      </c>
      <c r="L60" s="297">
        <v>4.5</v>
      </c>
      <c r="M60" s="184">
        <f t="shared" si="2"/>
        <v>4.5</v>
      </c>
      <c r="N60" s="287">
        <f t="shared" si="3"/>
        <v>0</v>
      </c>
      <c r="O60" s="288" t="b">
        <f t="shared" si="4"/>
        <v>0</v>
      </c>
      <c r="P60" s="288">
        <f t="shared" si="42"/>
        <v>0</v>
      </c>
      <c r="Q60" s="288">
        <f t="shared" si="29"/>
        <v>0</v>
      </c>
      <c r="R60" s="288">
        <f t="shared" si="5"/>
        <v>0</v>
      </c>
      <c r="S60" s="288"/>
      <c r="T60" s="288" t="b">
        <f t="shared" si="6"/>
        <v>0</v>
      </c>
      <c r="U60" s="288">
        <f t="shared" si="7"/>
        <v>0</v>
      </c>
      <c r="V60" s="288">
        <f t="shared" si="30"/>
        <v>0</v>
      </c>
      <c r="W60" s="288">
        <f t="shared" si="8"/>
        <v>0</v>
      </c>
      <c r="X60" s="288"/>
      <c r="Y60" s="288">
        <f t="shared" si="9"/>
        <v>4.5</v>
      </c>
      <c r="Z60" s="288">
        <f t="shared" si="10"/>
        <v>4.5</v>
      </c>
      <c r="AA60" s="288">
        <f t="shared" si="31"/>
        <v>4.5</v>
      </c>
      <c r="AB60" s="288">
        <f t="shared" si="11"/>
        <v>0</v>
      </c>
      <c r="AC60" s="288"/>
      <c r="AD60" s="289">
        <f t="shared" si="12"/>
        <v>4.05</v>
      </c>
      <c r="AE60" s="289">
        <f t="shared" si="13"/>
        <v>4.05</v>
      </c>
      <c r="AF60" s="289">
        <f t="shared" si="14"/>
        <v>97.199999999999989</v>
      </c>
      <c r="AG60" s="299">
        <f t="shared" si="15"/>
        <v>3.49</v>
      </c>
      <c r="AH60" s="300">
        <f t="shared" si="16"/>
        <v>0.43679599499374222</v>
      </c>
      <c r="AI60" s="31">
        <f t="shared" si="17"/>
        <v>0</v>
      </c>
    </row>
    <row r="61" spans="1:48" ht="22.35" customHeight="1" x14ac:dyDescent="0.25">
      <c r="A61" s="451"/>
      <c r="B61" s="188" t="s">
        <v>42</v>
      </c>
      <c r="C61" s="188">
        <v>15</v>
      </c>
      <c r="D61" s="188">
        <v>21</v>
      </c>
      <c r="E61" s="190">
        <v>19.989999999999998</v>
      </c>
      <c r="F61" s="188">
        <v>12002</v>
      </c>
      <c r="G61" s="23">
        <v>0</v>
      </c>
      <c r="H61" s="90">
        <v>10.5</v>
      </c>
      <c r="I61" s="301">
        <f t="shared" si="0"/>
        <v>10.5</v>
      </c>
      <c r="J61" s="302">
        <v>11.52</v>
      </c>
      <c r="K61" s="190">
        <f t="shared" si="1"/>
        <v>11.52</v>
      </c>
      <c r="L61" s="302">
        <v>12</v>
      </c>
      <c r="M61" s="190">
        <f t="shared" si="2"/>
        <v>12</v>
      </c>
      <c r="N61" s="319">
        <f t="shared" si="3"/>
        <v>0</v>
      </c>
      <c r="O61" s="320" t="b">
        <f t="shared" si="4"/>
        <v>0</v>
      </c>
      <c r="P61" s="320">
        <f>IF($B$4=0,O61*1,IF($B$4=2,O61*1,IF($B$4=4,O61*1,IF($B$4=6,O61*1))))</f>
        <v>0</v>
      </c>
      <c r="Q61" s="320">
        <f t="shared" si="29"/>
        <v>0</v>
      </c>
      <c r="R61" s="320">
        <f t="shared" si="5"/>
        <v>0</v>
      </c>
      <c r="S61" s="320"/>
      <c r="T61" s="320" t="b">
        <f t="shared" si="6"/>
        <v>0</v>
      </c>
      <c r="U61" s="320">
        <f t="shared" si="7"/>
        <v>0</v>
      </c>
      <c r="V61" s="320">
        <f t="shared" si="30"/>
        <v>0</v>
      </c>
      <c r="W61" s="320">
        <f t="shared" si="8"/>
        <v>0</v>
      </c>
      <c r="X61" s="320"/>
      <c r="Y61" s="320">
        <f t="shared" si="9"/>
        <v>12</v>
      </c>
      <c r="Z61" s="320">
        <f t="shared" si="10"/>
        <v>12</v>
      </c>
      <c r="AA61" s="320">
        <f t="shared" si="31"/>
        <v>12</v>
      </c>
      <c r="AB61" s="320">
        <f t="shared" si="11"/>
        <v>0</v>
      </c>
      <c r="AC61" s="320"/>
      <c r="AD61" s="289">
        <f t="shared" si="12"/>
        <v>10.8</v>
      </c>
      <c r="AE61" s="289">
        <f t="shared" si="13"/>
        <v>10.8</v>
      </c>
      <c r="AF61" s="289">
        <f t="shared" si="14"/>
        <v>162</v>
      </c>
      <c r="AG61" s="326">
        <f t="shared" si="15"/>
        <v>7.9899999999999984</v>
      </c>
      <c r="AH61" s="305">
        <f t="shared" si="16"/>
        <v>0.39969984992496244</v>
      </c>
      <c r="AI61" s="32">
        <f t="shared" si="17"/>
        <v>0</v>
      </c>
    </row>
    <row r="62" spans="1:48" ht="22.35" customHeight="1" x14ac:dyDescent="0.25">
      <c r="A62" s="451"/>
      <c r="B62" s="188" t="s">
        <v>43</v>
      </c>
      <c r="C62" s="188">
        <v>7</v>
      </c>
      <c r="D62" s="188">
        <v>21</v>
      </c>
      <c r="E62" s="190">
        <v>44.99</v>
      </c>
      <c r="F62" s="188">
        <v>12005</v>
      </c>
      <c r="G62" s="23">
        <v>0</v>
      </c>
      <c r="H62" s="87">
        <v>25.28</v>
      </c>
      <c r="I62" s="190">
        <f t="shared" si="0"/>
        <v>25.28</v>
      </c>
      <c r="J62" s="302">
        <v>26.09</v>
      </c>
      <c r="K62" s="190">
        <f t="shared" si="1"/>
        <v>26.09</v>
      </c>
      <c r="L62" s="302">
        <v>27.18</v>
      </c>
      <c r="M62" s="190">
        <f t="shared" si="2"/>
        <v>27.18</v>
      </c>
      <c r="N62" s="319">
        <f t="shared" si="3"/>
        <v>0</v>
      </c>
      <c r="O62" s="320" t="b">
        <f t="shared" si="4"/>
        <v>0</v>
      </c>
      <c r="P62" s="320">
        <f t="shared" ref="P62:P70" si="43">IF($B$4=0,O62*1,IF($B$4=2,O62*0.98,IF($B$4=4,O62*0.96,IF($B$4=6,O62*0.94))))</f>
        <v>0</v>
      </c>
      <c r="Q62" s="320">
        <f t="shared" si="29"/>
        <v>0</v>
      </c>
      <c r="R62" s="320">
        <f t="shared" si="5"/>
        <v>0</v>
      </c>
      <c r="S62" s="320"/>
      <c r="T62" s="320" t="b">
        <f t="shared" si="6"/>
        <v>0</v>
      </c>
      <c r="U62" s="320">
        <f t="shared" si="7"/>
        <v>0</v>
      </c>
      <c r="V62" s="320">
        <f t="shared" si="30"/>
        <v>0</v>
      </c>
      <c r="W62" s="320">
        <f t="shared" si="8"/>
        <v>0</v>
      </c>
      <c r="X62" s="320"/>
      <c r="Y62" s="320">
        <f t="shared" si="9"/>
        <v>27.18</v>
      </c>
      <c r="Z62" s="320">
        <f t="shared" si="10"/>
        <v>27.18</v>
      </c>
      <c r="AA62" s="320">
        <f t="shared" si="31"/>
        <v>27.18</v>
      </c>
      <c r="AB62" s="320">
        <f t="shared" si="11"/>
        <v>0</v>
      </c>
      <c r="AC62" s="320"/>
      <c r="AD62" s="289">
        <f t="shared" si="12"/>
        <v>24.462</v>
      </c>
      <c r="AE62" s="289">
        <f t="shared" si="13"/>
        <v>24.46</v>
      </c>
      <c r="AF62" s="289">
        <f t="shared" si="14"/>
        <v>171.22</v>
      </c>
      <c r="AG62" s="326">
        <f t="shared" si="15"/>
        <v>17.810000000000002</v>
      </c>
      <c r="AH62" s="305">
        <f t="shared" si="16"/>
        <v>0.3958657479439876</v>
      </c>
      <c r="AI62" s="32">
        <f t="shared" si="17"/>
        <v>0</v>
      </c>
    </row>
    <row r="63" spans="1:48" ht="22.35" customHeight="1" x14ac:dyDescent="0.25">
      <c r="A63" s="451"/>
      <c r="B63" s="188" t="s">
        <v>48</v>
      </c>
      <c r="C63" s="188">
        <v>3</v>
      </c>
      <c r="D63" s="188">
        <v>21</v>
      </c>
      <c r="E63" s="190">
        <v>79.989999999999995</v>
      </c>
      <c r="F63" s="188">
        <v>12004</v>
      </c>
      <c r="G63" s="23">
        <v>0</v>
      </c>
      <c r="H63" s="87">
        <v>46.5</v>
      </c>
      <c r="I63" s="190">
        <f t="shared" si="0"/>
        <v>46.5</v>
      </c>
      <c r="J63" s="302">
        <v>48</v>
      </c>
      <c r="K63" s="190">
        <f t="shared" si="1"/>
        <v>48</v>
      </c>
      <c r="L63" s="302">
        <v>52</v>
      </c>
      <c r="M63" s="190">
        <f t="shared" si="2"/>
        <v>52</v>
      </c>
      <c r="N63" s="319">
        <f t="shared" si="3"/>
        <v>0</v>
      </c>
      <c r="O63" s="320" t="b">
        <f t="shared" si="4"/>
        <v>0</v>
      </c>
      <c r="P63" s="320">
        <f t="shared" si="43"/>
        <v>0</v>
      </c>
      <c r="Q63" s="320">
        <f t="shared" si="29"/>
        <v>0</v>
      </c>
      <c r="R63" s="320">
        <f t="shared" si="5"/>
        <v>0</v>
      </c>
      <c r="S63" s="320"/>
      <c r="T63" s="320" t="b">
        <f t="shared" si="6"/>
        <v>0</v>
      </c>
      <c r="U63" s="320">
        <f t="shared" si="7"/>
        <v>0</v>
      </c>
      <c r="V63" s="320">
        <f t="shared" si="30"/>
        <v>0</v>
      </c>
      <c r="W63" s="320">
        <f t="shared" si="8"/>
        <v>0</v>
      </c>
      <c r="X63" s="320"/>
      <c r="Y63" s="320">
        <f t="shared" si="9"/>
        <v>52</v>
      </c>
      <c r="Z63" s="320">
        <f t="shared" si="10"/>
        <v>52</v>
      </c>
      <c r="AA63" s="320">
        <f t="shared" si="31"/>
        <v>52</v>
      </c>
      <c r="AB63" s="320">
        <f t="shared" si="11"/>
        <v>0</v>
      </c>
      <c r="AC63" s="320"/>
      <c r="AD63" s="289">
        <f t="shared" si="12"/>
        <v>46.800000000000004</v>
      </c>
      <c r="AE63" s="289">
        <f t="shared" si="13"/>
        <v>46.8</v>
      </c>
      <c r="AF63" s="289">
        <f t="shared" si="14"/>
        <v>140.39999999999998</v>
      </c>
      <c r="AG63" s="326">
        <f t="shared" si="15"/>
        <v>27.989999999999995</v>
      </c>
      <c r="AH63" s="305">
        <f t="shared" si="16"/>
        <v>0.34991873984248029</v>
      </c>
      <c r="AI63" s="32">
        <f t="shared" si="17"/>
        <v>0</v>
      </c>
    </row>
    <row r="64" spans="1:48" ht="22.35" customHeight="1" x14ac:dyDescent="0.25">
      <c r="A64" s="451"/>
      <c r="B64" s="188" t="s">
        <v>44</v>
      </c>
      <c r="C64" s="188">
        <v>1</v>
      </c>
      <c r="D64" s="188">
        <v>40</v>
      </c>
      <c r="E64" s="190">
        <v>129.99</v>
      </c>
      <c r="F64" s="188">
        <v>12006</v>
      </c>
      <c r="G64" s="23">
        <v>0</v>
      </c>
      <c r="H64" s="87">
        <v>72.73</v>
      </c>
      <c r="I64" s="190">
        <f t="shared" si="0"/>
        <v>72.73</v>
      </c>
      <c r="J64" s="302">
        <v>75.069999999999993</v>
      </c>
      <c r="K64" s="190">
        <f t="shared" si="1"/>
        <v>75.069999999999993</v>
      </c>
      <c r="L64" s="302">
        <v>78.2</v>
      </c>
      <c r="M64" s="190">
        <f t="shared" si="2"/>
        <v>78.2</v>
      </c>
      <c r="N64" s="319">
        <f t="shared" si="3"/>
        <v>0</v>
      </c>
      <c r="O64" s="320" t="b">
        <f t="shared" si="4"/>
        <v>0</v>
      </c>
      <c r="P64" s="320">
        <f t="shared" si="43"/>
        <v>0</v>
      </c>
      <c r="Q64" s="320">
        <f t="shared" si="29"/>
        <v>0</v>
      </c>
      <c r="R64" s="320">
        <f t="shared" si="5"/>
        <v>0</v>
      </c>
      <c r="S64" s="320"/>
      <c r="T64" s="320" t="b">
        <f t="shared" si="6"/>
        <v>0</v>
      </c>
      <c r="U64" s="320">
        <f t="shared" si="7"/>
        <v>0</v>
      </c>
      <c r="V64" s="320">
        <f t="shared" si="30"/>
        <v>0</v>
      </c>
      <c r="W64" s="320">
        <f t="shared" si="8"/>
        <v>0</v>
      </c>
      <c r="X64" s="320"/>
      <c r="Y64" s="320">
        <f t="shared" si="9"/>
        <v>78.2</v>
      </c>
      <c r="Z64" s="320">
        <f t="shared" si="10"/>
        <v>78.2</v>
      </c>
      <c r="AA64" s="320">
        <f t="shared" si="31"/>
        <v>78.2</v>
      </c>
      <c r="AB64" s="320">
        <f t="shared" si="11"/>
        <v>0</v>
      </c>
      <c r="AC64" s="320"/>
      <c r="AD64" s="289">
        <f t="shared" si="12"/>
        <v>70.38000000000001</v>
      </c>
      <c r="AE64" s="289">
        <f t="shared" si="13"/>
        <v>70.38</v>
      </c>
      <c r="AF64" s="289">
        <f t="shared" si="14"/>
        <v>70.38</v>
      </c>
      <c r="AG64" s="326">
        <f t="shared" si="15"/>
        <v>51.790000000000006</v>
      </c>
      <c r="AH64" s="331">
        <f t="shared" si="16"/>
        <v>0.39841526271251637</v>
      </c>
      <c r="AI64" s="32">
        <f t="shared" si="17"/>
        <v>0</v>
      </c>
    </row>
    <row r="65" spans="1:48" ht="22.35" customHeight="1" thickBot="1" x14ac:dyDescent="0.3">
      <c r="A65" s="441"/>
      <c r="B65" s="194" t="s">
        <v>45</v>
      </c>
      <c r="C65" s="194">
        <v>1</v>
      </c>
      <c r="D65" s="194">
        <v>20</v>
      </c>
      <c r="E65" s="195">
        <v>234.99</v>
      </c>
      <c r="F65" s="194">
        <v>12007</v>
      </c>
      <c r="G65" s="24">
        <v>0</v>
      </c>
      <c r="H65" s="85">
        <v>137.16999999999999</v>
      </c>
      <c r="I65" s="195">
        <f t="shared" si="0"/>
        <v>137.16999999999999</v>
      </c>
      <c r="J65" s="306">
        <v>141.59</v>
      </c>
      <c r="K65" s="195">
        <f t="shared" si="1"/>
        <v>141.59</v>
      </c>
      <c r="L65" s="306">
        <v>147.49</v>
      </c>
      <c r="M65" s="195">
        <f t="shared" si="2"/>
        <v>147.49</v>
      </c>
      <c r="N65" s="315">
        <f t="shared" si="3"/>
        <v>0</v>
      </c>
      <c r="O65" s="307" t="b">
        <f t="shared" si="4"/>
        <v>0</v>
      </c>
      <c r="P65" s="307">
        <f t="shared" si="43"/>
        <v>0</v>
      </c>
      <c r="Q65" s="307">
        <f t="shared" si="29"/>
        <v>0</v>
      </c>
      <c r="R65" s="307">
        <f t="shared" si="5"/>
        <v>0</v>
      </c>
      <c r="S65" s="307"/>
      <c r="T65" s="307" t="b">
        <f t="shared" si="6"/>
        <v>0</v>
      </c>
      <c r="U65" s="307">
        <f t="shared" si="7"/>
        <v>0</v>
      </c>
      <c r="V65" s="307">
        <f t="shared" si="30"/>
        <v>0</v>
      </c>
      <c r="W65" s="307">
        <f t="shared" si="8"/>
        <v>0</v>
      </c>
      <c r="X65" s="307"/>
      <c r="Y65" s="307">
        <f t="shared" si="9"/>
        <v>147.49</v>
      </c>
      <c r="Z65" s="307">
        <f t="shared" si="10"/>
        <v>147.49</v>
      </c>
      <c r="AA65" s="307">
        <f t="shared" si="31"/>
        <v>147.49</v>
      </c>
      <c r="AB65" s="307">
        <f t="shared" si="11"/>
        <v>0</v>
      </c>
      <c r="AC65" s="307"/>
      <c r="AD65" s="289">
        <f t="shared" si="12"/>
        <v>132.74100000000001</v>
      </c>
      <c r="AE65" s="289">
        <f t="shared" si="13"/>
        <v>132.74</v>
      </c>
      <c r="AF65" s="289">
        <f t="shared" si="14"/>
        <v>132.74</v>
      </c>
      <c r="AG65" s="332">
        <f t="shared" si="15"/>
        <v>87.5</v>
      </c>
      <c r="AH65" s="333">
        <f t="shared" si="16"/>
        <v>0.37235627047959485</v>
      </c>
      <c r="AI65" s="33">
        <f t="shared" si="17"/>
        <v>0</v>
      </c>
    </row>
    <row r="66" spans="1:48" s="35" customFormat="1" ht="22.35" customHeight="1" x14ac:dyDescent="0.25">
      <c r="A66" s="453" t="s">
        <v>57</v>
      </c>
      <c r="B66" s="183" t="s">
        <v>42</v>
      </c>
      <c r="C66" s="183">
        <v>15</v>
      </c>
      <c r="D66" s="183">
        <v>21</v>
      </c>
      <c r="E66" s="184">
        <v>17.989999999999998</v>
      </c>
      <c r="F66" s="183">
        <v>12120</v>
      </c>
      <c r="G66" s="22">
        <v>0</v>
      </c>
      <c r="H66" s="84">
        <v>10.039999999999999</v>
      </c>
      <c r="I66" s="184">
        <f t="shared" si="0"/>
        <v>10.039999999999999</v>
      </c>
      <c r="J66" s="297">
        <v>10.37</v>
      </c>
      <c r="K66" s="184">
        <f t="shared" si="1"/>
        <v>10.37</v>
      </c>
      <c r="L66" s="312">
        <v>10.8</v>
      </c>
      <c r="M66" s="184">
        <f t="shared" si="2"/>
        <v>10.8</v>
      </c>
      <c r="N66" s="328">
        <f t="shared" si="3"/>
        <v>0</v>
      </c>
      <c r="O66" s="329" t="b">
        <f t="shared" si="4"/>
        <v>0</v>
      </c>
      <c r="P66" s="329">
        <f t="shared" si="43"/>
        <v>0</v>
      </c>
      <c r="Q66" s="329">
        <f t="shared" si="29"/>
        <v>0</v>
      </c>
      <c r="R66" s="329">
        <f t="shared" si="5"/>
        <v>0</v>
      </c>
      <c r="S66" s="329"/>
      <c r="T66" s="329" t="b">
        <f t="shared" si="6"/>
        <v>0</v>
      </c>
      <c r="U66" s="329">
        <f t="shared" si="7"/>
        <v>0</v>
      </c>
      <c r="V66" s="329">
        <f t="shared" si="30"/>
        <v>0</v>
      </c>
      <c r="W66" s="329">
        <f t="shared" si="8"/>
        <v>0</v>
      </c>
      <c r="X66" s="329"/>
      <c r="Y66" s="329">
        <f t="shared" si="9"/>
        <v>10.8</v>
      </c>
      <c r="Z66" s="329">
        <f t="shared" si="10"/>
        <v>10.8</v>
      </c>
      <c r="AA66" s="329">
        <f t="shared" si="31"/>
        <v>10.8</v>
      </c>
      <c r="AB66" s="329">
        <f t="shared" si="11"/>
        <v>0</v>
      </c>
      <c r="AC66" s="329"/>
      <c r="AD66" s="289">
        <f t="shared" si="12"/>
        <v>9.7200000000000006</v>
      </c>
      <c r="AE66" s="289">
        <f t="shared" si="13"/>
        <v>9.7200000000000006</v>
      </c>
      <c r="AF66" s="289">
        <f t="shared" si="14"/>
        <v>145.80000000000001</v>
      </c>
      <c r="AG66" s="313">
        <f t="shared" si="15"/>
        <v>7.1899999999999977</v>
      </c>
      <c r="AH66" s="334">
        <f t="shared" si="16"/>
        <v>0.39966648137854355</v>
      </c>
      <c r="AI66" s="34">
        <f t="shared" si="17"/>
        <v>0</v>
      </c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7"/>
    </row>
    <row r="67" spans="1:48" s="35" customFormat="1" ht="22.35" customHeight="1" x14ac:dyDescent="0.25">
      <c r="A67" s="462"/>
      <c r="B67" s="188" t="s">
        <v>43</v>
      </c>
      <c r="C67" s="188">
        <v>7</v>
      </c>
      <c r="D67" s="188">
        <v>21</v>
      </c>
      <c r="E67" s="190">
        <v>39.99</v>
      </c>
      <c r="F67" s="188">
        <v>12140</v>
      </c>
      <c r="G67" s="23">
        <v>0</v>
      </c>
      <c r="H67" s="87">
        <v>22.32</v>
      </c>
      <c r="I67" s="190">
        <f t="shared" si="0"/>
        <v>22.32</v>
      </c>
      <c r="J67" s="302">
        <v>23.04</v>
      </c>
      <c r="K67" s="190">
        <f t="shared" si="1"/>
        <v>23.04</v>
      </c>
      <c r="L67" s="302">
        <v>24</v>
      </c>
      <c r="M67" s="190">
        <f t="shared" si="2"/>
        <v>24</v>
      </c>
      <c r="N67" s="319">
        <f t="shared" si="3"/>
        <v>0</v>
      </c>
      <c r="O67" s="320" t="b">
        <f t="shared" si="4"/>
        <v>0</v>
      </c>
      <c r="P67" s="320">
        <f t="shared" si="43"/>
        <v>0</v>
      </c>
      <c r="Q67" s="320">
        <f t="shared" si="29"/>
        <v>0</v>
      </c>
      <c r="R67" s="320">
        <f t="shared" si="5"/>
        <v>0</v>
      </c>
      <c r="S67" s="320"/>
      <c r="T67" s="320" t="b">
        <f t="shared" si="6"/>
        <v>0</v>
      </c>
      <c r="U67" s="320">
        <f t="shared" si="7"/>
        <v>0</v>
      </c>
      <c r="V67" s="320">
        <f t="shared" si="30"/>
        <v>0</v>
      </c>
      <c r="W67" s="320">
        <f t="shared" si="8"/>
        <v>0</v>
      </c>
      <c r="X67" s="320"/>
      <c r="Y67" s="320">
        <f t="shared" si="9"/>
        <v>24</v>
      </c>
      <c r="Z67" s="320">
        <f t="shared" si="10"/>
        <v>24</v>
      </c>
      <c r="AA67" s="320">
        <f t="shared" si="31"/>
        <v>24</v>
      </c>
      <c r="AB67" s="320">
        <f t="shared" si="11"/>
        <v>0</v>
      </c>
      <c r="AC67" s="320"/>
      <c r="AD67" s="289">
        <f t="shared" si="12"/>
        <v>21.6</v>
      </c>
      <c r="AE67" s="289">
        <f t="shared" si="13"/>
        <v>21.6</v>
      </c>
      <c r="AF67" s="289">
        <f t="shared" si="14"/>
        <v>151.20000000000002</v>
      </c>
      <c r="AG67" s="304">
        <f t="shared" si="15"/>
        <v>15.990000000000002</v>
      </c>
      <c r="AH67" s="321">
        <f t="shared" si="16"/>
        <v>0.39984996249062271</v>
      </c>
      <c r="AI67" s="36">
        <f t="shared" si="17"/>
        <v>0</v>
      </c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7"/>
    </row>
    <row r="68" spans="1:48" s="35" customFormat="1" ht="22.35" customHeight="1" thickBot="1" x14ac:dyDescent="0.3">
      <c r="A68" s="455"/>
      <c r="B68" s="194" t="s">
        <v>44</v>
      </c>
      <c r="C68" s="194">
        <v>1</v>
      </c>
      <c r="D68" s="194">
        <v>40</v>
      </c>
      <c r="E68" s="195">
        <v>129.99</v>
      </c>
      <c r="F68" s="194">
        <v>12130</v>
      </c>
      <c r="G68" s="24">
        <v>0</v>
      </c>
      <c r="H68" s="85">
        <v>72.73</v>
      </c>
      <c r="I68" s="195">
        <f t="shared" si="0"/>
        <v>72.73</v>
      </c>
      <c r="J68" s="306">
        <v>75.069999999999993</v>
      </c>
      <c r="K68" s="195">
        <f t="shared" si="1"/>
        <v>75.069999999999993</v>
      </c>
      <c r="L68" s="306">
        <v>78.2</v>
      </c>
      <c r="M68" s="195">
        <f t="shared" si="2"/>
        <v>78.2</v>
      </c>
      <c r="N68" s="315">
        <f t="shared" si="3"/>
        <v>0</v>
      </c>
      <c r="O68" s="307" t="b">
        <f t="shared" si="4"/>
        <v>0</v>
      </c>
      <c r="P68" s="307">
        <f t="shared" si="43"/>
        <v>0</v>
      </c>
      <c r="Q68" s="307">
        <f t="shared" si="29"/>
        <v>0</v>
      </c>
      <c r="R68" s="307">
        <f t="shared" si="5"/>
        <v>0</v>
      </c>
      <c r="S68" s="307"/>
      <c r="T68" s="307" t="b">
        <f t="shared" si="6"/>
        <v>0</v>
      </c>
      <c r="U68" s="307">
        <f t="shared" si="7"/>
        <v>0</v>
      </c>
      <c r="V68" s="307">
        <f t="shared" si="30"/>
        <v>0</v>
      </c>
      <c r="W68" s="307">
        <f t="shared" si="8"/>
        <v>0</v>
      </c>
      <c r="X68" s="307"/>
      <c r="Y68" s="307">
        <f t="shared" si="9"/>
        <v>78.2</v>
      </c>
      <c r="Z68" s="307">
        <f t="shared" si="10"/>
        <v>78.2</v>
      </c>
      <c r="AA68" s="307">
        <f t="shared" si="31"/>
        <v>78.2</v>
      </c>
      <c r="AB68" s="307">
        <f t="shared" si="11"/>
        <v>0</v>
      </c>
      <c r="AC68" s="307"/>
      <c r="AD68" s="289">
        <f t="shared" si="12"/>
        <v>70.38000000000001</v>
      </c>
      <c r="AE68" s="289">
        <f t="shared" si="13"/>
        <v>70.38</v>
      </c>
      <c r="AF68" s="289">
        <f t="shared" si="14"/>
        <v>70.38</v>
      </c>
      <c r="AG68" s="332">
        <f t="shared" si="15"/>
        <v>51.790000000000006</v>
      </c>
      <c r="AH68" s="335">
        <f t="shared" si="16"/>
        <v>0.39841526271251637</v>
      </c>
      <c r="AI68" s="37">
        <f t="shared" si="17"/>
        <v>0</v>
      </c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7"/>
    </row>
    <row r="69" spans="1:48" ht="22.35" customHeight="1" x14ac:dyDescent="0.25">
      <c r="A69" s="458" t="s">
        <v>58</v>
      </c>
      <c r="B69" s="176" t="s">
        <v>42</v>
      </c>
      <c r="C69" s="176">
        <v>15</v>
      </c>
      <c r="D69" s="176">
        <v>21</v>
      </c>
      <c r="E69" s="178">
        <v>24.99</v>
      </c>
      <c r="F69" s="176">
        <v>11970</v>
      </c>
      <c r="G69" s="93">
        <v>0</v>
      </c>
      <c r="H69" s="105">
        <v>14.57</v>
      </c>
      <c r="I69" s="178">
        <f t="shared" si="0"/>
        <v>14.57</v>
      </c>
      <c r="J69" s="178">
        <v>15.04</v>
      </c>
      <c r="K69" s="178">
        <f t="shared" si="1"/>
        <v>15.04</v>
      </c>
      <c r="L69" s="178">
        <v>15.67</v>
      </c>
      <c r="M69" s="178">
        <f>IF($B$3="c",AA69,IF($B$3="a",L69,IF($B$3="b",L69)))</f>
        <v>15.67</v>
      </c>
      <c r="N69" s="287">
        <f t="shared" si="3"/>
        <v>0</v>
      </c>
      <c r="O69" s="288" t="b">
        <f t="shared" si="4"/>
        <v>0</v>
      </c>
      <c r="P69" s="288">
        <f t="shared" si="43"/>
        <v>0</v>
      </c>
      <c r="Q69" s="288">
        <f t="shared" si="29"/>
        <v>0</v>
      </c>
      <c r="R69" s="288">
        <f t="shared" si="5"/>
        <v>0</v>
      </c>
      <c r="S69" s="288"/>
      <c r="T69" s="288" t="b">
        <f t="shared" si="6"/>
        <v>0</v>
      </c>
      <c r="U69" s="288">
        <f t="shared" si="7"/>
        <v>0</v>
      </c>
      <c r="V69" s="288">
        <f t="shared" si="30"/>
        <v>0</v>
      </c>
      <c r="W69" s="288">
        <f t="shared" si="8"/>
        <v>0</v>
      </c>
      <c r="X69" s="288"/>
      <c r="Y69" s="288">
        <f t="shared" si="9"/>
        <v>15.67</v>
      </c>
      <c r="Z69" s="288">
        <f t="shared" si="10"/>
        <v>15.67</v>
      </c>
      <c r="AA69" s="288">
        <f t="shared" si="31"/>
        <v>15.67</v>
      </c>
      <c r="AB69" s="288">
        <f t="shared" si="11"/>
        <v>0</v>
      </c>
      <c r="AC69" s="288"/>
      <c r="AD69" s="289">
        <f t="shared" si="12"/>
        <v>14.103</v>
      </c>
      <c r="AE69" s="289">
        <f t="shared" si="13"/>
        <v>14.1</v>
      </c>
      <c r="AF69" s="289">
        <f t="shared" si="14"/>
        <v>211.5</v>
      </c>
      <c r="AG69" s="290">
        <f t="shared" si="15"/>
        <v>9.3199999999999985</v>
      </c>
      <c r="AH69" s="291">
        <f t="shared" si="16"/>
        <v>0.37294917967186869</v>
      </c>
      <c r="AI69" s="13">
        <f t="shared" si="17"/>
        <v>0</v>
      </c>
    </row>
    <row r="70" spans="1:48" ht="22.35" customHeight="1" thickBot="1" x14ac:dyDescent="0.3">
      <c r="A70" s="459"/>
      <c r="B70" s="203" t="s">
        <v>44</v>
      </c>
      <c r="C70" s="203">
        <v>1</v>
      </c>
      <c r="D70" s="203">
        <v>40</v>
      </c>
      <c r="E70" s="204">
        <v>199.99</v>
      </c>
      <c r="F70" s="203">
        <v>11980</v>
      </c>
      <c r="G70" s="97">
        <v>0</v>
      </c>
      <c r="H70" s="106">
        <v>116.25</v>
      </c>
      <c r="I70" s="204">
        <f t="shared" si="0"/>
        <v>116.25</v>
      </c>
      <c r="J70" s="204">
        <v>120</v>
      </c>
      <c r="K70" s="204">
        <f t="shared" si="1"/>
        <v>120</v>
      </c>
      <c r="L70" s="204">
        <v>125</v>
      </c>
      <c r="M70" s="204">
        <f t="shared" ref="M70" si="44">IF($B$3="c",AA70,IF($B$3="a",L70,IF($B$3="b",L70)))</f>
        <v>125</v>
      </c>
      <c r="N70" s="315">
        <f t="shared" si="3"/>
        <v>0</v>
      </c>
      <c r="O70" s="307" t="b">
        <f t="shared" si="4"/>
        <v>0</v>
      </c>
      <c r="P70" s="307">
        <f t="shared" si="43"/>
        <v>0</v>
      </c>
      <c r="Q70" s="307">
        <f>ROUND(P70,2)</f>
        <v>0</v>
      </c>
      <c r="R70" s="307">
        <f t="shared" si="5"/>
        <v>0</v>
      </c>
      <c r="S70" s="307"/>
      <c r="T70" s="307" t="b">
        <f t="shared" si="6"/>
        <v>0</v>
      </c>
      <c r="U70" s="307">
        <f t="shared" si="7"/>
        <v>0</v>
      </c>
      <c r="V70" s="307">
        <f>ROUND(U70,2)</f>
        <v>0</v>
      </c>
      <c r="W70" s="307">
        <f t="shared" si="8"/>
        <v>0</v>
      </c>
      <c r="X70" s="307"/>
      <c r="Y70" s="307">
        <f t="shared" si="9"/>
        <v>125</v>
      </c>
      <c r="Z70" s="307">
        <f t="shared" si="10"/>
        <v>125</v>
      </c>
      <c r="AA70" s="307">
        <f>ROUND(Z70,2)</f>
        <v>125</v>
      </c>
      <c r="AB70" s="307">
        <f t="shared" si="11"/>
        <v>0</v>
      </c>
      <c r="AC70" s="307"/>
      <c r="AD70" s="289">
        <f t="shared" si="12"/>
        <v>112.5</v>
      </c>
      <c r="AE70" s="289">
        <f t="shared" si="13"/>
        <v>112.5</v>
      </c>
      <c r="AF70" s="289">
        <f t="shared" si="14"/>
        <v>112.5</v>
      </c>
      <c r="AG70" s="309">
        <f t="shared" si="15"/>
        <v>74.990000000000009</v>
      </c>
      <c r="AH70" s="316">
        <f t="shared" si="16"/>
        <v>0.37496874843742189</v>
      </c>
      <c r="AI70" s="14">
        <f t="shared" si="17"/>
        <v>0</v>
      </c>
    </row>
    <row r="71" spans="1:48" s="171" customFormat="1" ht="22.35" customHeight="1" thickBot="1" x14ac:dyDescent="0.3">
      <c r="A71" s="456" t="s">
        <v>59</v>
      </c>
      <c r="B71" s="457"/>
      <c r="C71" s="457"/>
      <c r="D71" s="457"/>
      <c r="E71" s="457"/>
      <c r="F71" s="457"/>
      <c r="G71" s="457"/>
      <c r="H71" s="457"/>
      <c r="I71" s="457"/>
      <c r="J71" s="457"/>
      <c r="K71" s="457"/>
      <c r="L71" s="457"/>
      <c r="M71" s="233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7">
        <f t="shared" si="12"/>
        <v>0</v>
      </c>
      <c r="AE71" s="337">
        <f t="shared" si="13"/>
        <v>0</v>
      </c>
      <c r="AF71" s="337">
        <f t="shared" si="14"/>
        <v>0</v>
      </c>
      <c r="AG71" s="338"/>
      <c r="AH71" s="339"/>
      <c r="AI71" s="336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276"/>
    </row>
    <row r="72" spans="1:48" ht="22.35" customHeight="1" x14ac:dyDescent="0.25">
      <c r="A72" s="463" t="s">
        <v>132</v>
      </c>
      <c r="B72" s="340" t="s">
        <v>60</v>
      </c>
      <c r="C72" s="176">
        <v>1</v>
      </c>
      <c r="D72" s="176">
        <v>130</v>
      </c>
      <c r="E72" s="178">
        <v>29.99</v>
      </c>
      <c r="F72" s="176">
        <v>16000</v>
      </c>
      <c r="G72" s="93">
        <v>0</v>
      </c>
      <c r="H72" s="121">
        <v>15.75</v>
      </c>
      <c r="I72" s="343">
        <f t="shared" ref="I72:I84" si="45">IF($B$3="c",H72,IF($B$3="b",H72,IF($B$3="a",Q72)))</f>
        <v>15.75</v>
      </c>
      <c r="J72" s="297">
        <v>17.14</v>
      </c>
      <c r="K72" s="184">
        <f t="shared" ref="K72:K84" si="46">IF($B$3="c",J72,IF($B$3="a",J72,IF($B$3="b",V72)))</f>
        <v>17.14</v>
      </c>
      <c r="L72" s="297">
        <v>17.850000000000001</v>
      </c>
      <c r="M72" s="184">
        <f t="shared" ref="M72:M84" si="47">IF($B$3="c",AA72,IF($B$3="a",L72,IF($B$3="b",L72)))</f>
        <v>17.850000000000001</v>
      </c>
      <c r="N72" s="297">
        <f t="shared" ref="N72:N84" si="48">L72*G72</f>
        <v>0</v>
      </c>
      <c r="O72" s="288" t="b">
        <f t="shared" ref="O72:O84" si="49">IF($B$3="a",H72)</f>
        <v>0</v>
      </c>
      <c r="P72" s="288">
        <f t="shared" ref="P72:P75" si="50">IF($B$4=0,O72*1,IF($B$4=2,O72*1,IF($B$4=4,O72*1,IF($B$4=6,O72*1))))</f>
        <v>0</v>
      </c>
      <c r="Q72" s="288">
        <f t="shared" ref="Q72:Q84" si="51">ROUND(P72,2)</f>
        <v>0</v>
      </c>
      <c r="R72" s="288">
        <f t="shared" ref="R72:R84" si="52">G72*Q72</f>
        <v>0</v>
      </c>
      <c r="S72" s="288"/>
      <c r="T72" s="288" t="b">
        <f t="shared" ref="T72:T84" si="53">IF($B$3="b",J72)</f>
        <v>0</v>
      </c>
      <c r="U72" s="288">
        <f t="shared" ref="U72:U84" si="54">IF($B$4=0,T72*1,IF($B$4=2,T72*0.98,IF($B$4=4,T72*0.96,IF($B$4=6,T72*0.94))))</f>
        <v>0</v>
      </c>
      <c r="V72" s="288">
        <f t="shared" ref="V72:V84" si="55">ROUND(U72,2)</f>
        <v>0</v>
      </c>
      <c r="W72" s="288">
        <f t="shared" ref="W72:W84" si="56">G72*V72</f>
        <v>0</v>
      </c>
      <c r="X72" s="288"/>
      <c r="Y72" s="288">
        <f t="shared" ref="Y72:Y84" si="57">IF($B$3="c",L72)</f>
        <v>17.850000000000001</v>
      </c>
      <c r="Z72" s="288">
        <f t="shared" ref="Z72:Z84" si="58">IF($B$4=0,Y72*1,IF($B$4=2,Y72*0.98,IF($B$4=4,Y72*0.96,IF($B$4=6,Y72*0.94))))</f>
        <v>17.850000000000001</v>
      </c>
      <c r="AA72" s="288">
        <f t="shared" ref="AA72:AA84" si="59">ROUND(Z72,2)</f>
        <v>17.850000000000001</v>
      </c>
      <c r="AB72" s="288">
        <f t="shared" ref="AB72:AB84" si="60">G72*AA72</f>
        <v>0</v>
      </c>
      <c r="AC72" s="288"/>
      <c r="AD72" s="289">
        <f t="shared" si="12"/>
        <v>16.065000000000001</v>
      </c>
      <c r="AE72" s="289">
        <f t="shared" si="13"/>
        <v>16.07</v>
      </c>
      <c r="AF72" s="289">
        <f t="shared" si="14"/>
        <v>16.07</v>
      </c>
      <c r="AG72" s="299">
        <f t="shared" ref="AG72:AG84" si="61">E72-(P72+V72+AA72)</f>
        <v>12.139999999999997</v>
      </c>
      <c r="AH72" s="291">
        <f t="shared" ref="AH72:AH84" si="62">AG72/E72</f>
        <v>0.40480160053351111</v>
      </c>
      <c r="AI72" s="13">
        <f t="shared" ref="AI72:AI84" si="63">G72/C72</f>
        <v>0</v>
      </c>
    </row>
    <row r="73" spans="1:48" ht="22.35" customHeight="1" thickBot="1" x14ac:dyDescent="0.3">
      <c r="A73" s="464"/>
      <c r="B73" s="341" t="s">
        <v>61</v>
      </c>
      <c r="C73" s="203">
        <v>1</v>
      </c>
      <c r="D73" s="203">
        <v>45</v>
      </c>
      <c r="E73" s="204">
        <v>74.989999999999995</v>
      </c>
      <c r="F73" s="180">
        <v>16001</v>
      </c>
      <c r="G73" s="97">
        <v>0</v>
      </c>
      <c r="H73" s="122">
        <v>40.700000000000003</v>
      </c>
      <c r="I73" s="344">
        <f t="shared" si="45"/>
        <v>40.700000000000003</v>
      </c>
      <c r="J73" s="306">
        <v>43.91</v>
      </c>
      <c r="K73" s="195">
        <f t="shared" si="46"/>
        <v>43.91</v>
      </c>
      <c r="L73" s="306">
        <v>45.74</v>
      </c>
      <c r="M73" s="195">
        <f t="shared" si="47"/>
        <v>45.74</v>
      </c>
      <c r="N73" s="306">
        <f t="shared" si="48"/>
        <v>0</v>
      </c>
      <c r="O73" s="307" t="b">
        <f t="shared" si="49"/>
        <v>0</v>
      </c>
      <c r="P73" s="307">
        <f t="shared" si="50"/>
        <v>0</v>
      </c>
      <c r="Q73" s="307">
        <f t="shared" si="51"/>
        <v>0</v>
      </c>
      <c r="R73" s="307">
        <f t="shared" si="52"/>
        <v>0</v>
      </c>
      <c r="S73" s="307"/>
      <c r="T73" s="307" t="b">
        <f t="shared" si="53"/>
        <v>0</v>
      </c>
      <c r="U73" s="307">
        <f t="shared" si="54"/>
        <v>0</v>
      </c>
      <c r="V73" s="307">
        <f t="shared" si="55"/>
        <v>0</v>
      </c>
      <c r="W73" s="307">
        <f t="shared" si="56"/>
        <v>0</v>
      </c>
      <c r="X73" s="307"/>
      <c r="Y73" s="307">
        <f t="shared" si="57"/>
        <v>45.74</v>
      </c>
      <c r="Z73" s="307">
        <f t="shared" si="58"/>
        <v>45.74</v>
      </c>
      <c r="AA73" s="307">
        <f t="shared" si="59"/>
        <v>45.74</v>
      </c>
      <c r="AB73" s="307">
        <f t="shared" si="60"/>
        <v>0</v>
      </c>
      <c r="AC73" s="307"/>
      <c r="AD73" s="289">
        <f t="shared" si="12"/>
        <v>41.166000000000004</v>
      </c>
      <c r="AE73" s="289">
        <f t="shared" si="13"/>
        <v>41.17</v>
      </c>
      <c r="AF73" s="289">
        <f t="shared" si="14"/>
        <v>41.17</v>
      </c>
      <c r="AG73" s="309">
        <f t="shared" si="61"/>
        <v>29.249999999999993</v>
      </c>
      <c r="AH73" s="316">
        <f t="shared" si="62"/>
        <v>0.39005200693425784</v>
      </c>
      <c r="AI73" s="38">
        <f t="shared" si="63"/>
        <v>0</v>
      </c>
    </row>
    <row r="74" spans="1:48" ht="22.35" customHeight="1" x14ac:dyDescent="0.25">
      <c r="A74" s="463" t="s">
        <v>161</v>
      </c>
      <c r="B74" s="340" t="s">
        <v>60</v>
      </c>
      <c r="C74" s="176">
        <v>1</v>
      </c>
      <c r="D74" s="176">
        <v>130</v>
      </c>
      <c r="E74" s="178">
        <v>29.99</v>
      </c>
      <c r="F74" s="176">
        <v>16002</v>
      </c>
      <c r="G74" s="93">
        <v>0</v>
      </c>
      <c r="H74" s="121">
        <v>15.75</v>
      </c>
      <c r="I74" s="343">
        <f t="shared" si="45"/>
        <v>15.75</v>
      </c>
      <c r="J74" s="297">
        <v>17.14</v>
      </c>
      <c r="K74" s="184">
        <f t="shared" si="46"/>
        <v>17.14</v>
      </c>
      <c r="L74" s="297">
        <v>17.850000000000001</v>
      </c>
      <c r="M74" s="184">
        <f t="shared" si="47"/>
        <v>17.850000000000001</v>
      </c>
      <c r="N74" s="297">
        <f t="shared" si="48"/>
        <v>0</v>
      </c>
      <c r="O74" s="288" t="b">
        <f t="shared" si="49"/>
        <v>0</v>
      </c>
      <c r="P74" s="288">
        <f t="shared" si="50"/>
        <v>0</v>
      </c>
      <c r="Q74" s="288">
        <f t="shared" si="51"/>
        <v>0</v>
      </c>
      <c r="R74" s="288">
        <f t="shared" si="52"/>
        <v>0</v>
      </c>
      <c r="S74" s="288"/>
      <c r="T74" s="288" t="b">
        <f t="shared" si="53"/>
        <v>0</v>
      </c>
      <c r="U74" s="288">
        <f t="shared" si="54"/>
        <v>0</v>
      </c>
      <c r="V74" s="288">
        <f t="shared" si="55"/>
        <v>0</v>
      </c>
      <c r="W74" s="288">
        <f t="shared" si="56"/>
        <v>0</v>
      </c>
      <c r="X74" s="288"/>
      <c r="Y74" s="288">
        <f t="shared" si="57"/>
        <v>17.850000000000001</v>
      </c>
      <c r="Z74" s="288">
        <f t="shared" si="58"/>
        <v>17.850000000000001</v>
      </c>
      <c r="AA74" s="288">
        <f t="shared" si="59"/>
        <v>17.850000000000001</v>
      </c>
      <c r="AB74" s="288">
        <f t="shared" si="60"/>
        <v>0</v>
      </c>
      <c r="AC74" s="288"/>
      <c r="AD74" s="289">
        <f t="shared" si="12"/>
        <v>16.065000000000001</v>
      </c>
      <c r="AE74" s="289">
        <f t="shared" si="13"/>
        <v>16.07</v>
      </c>
      <c r="AF74" s="289">
        <f t="shared" si="14"/>
        <v>16.07</v>
      </c>
      <c r="AG74" s="299">
        <f t="shared" si="61"/>
        <v>12.139999999999997</v>
      </c>
      <c r="AH74" s="291">
        <f t="shared" si="62"/>
        <v>0.40480160053351111</v>
      </c>
      <c r="AI74" s="13">
        <f t="shared" si="63"/>
        <v>0</v>
      </c>
    </row>
    <row r="75" spans="1:48" ht="22.35" customHeight="1" thickBot="1" x14ac:dyDescent="0.3">
      <c r="A75" s="465"/>
      <c r="B75" s="341" t="s">
        <v>61</v>
      </c>
      <c r="C75" s="203">
        <v>1</v>
      </c>
      <c r="D75" s="203">
        <v>45</v>
      </c>
      <c r="E75" s="204">
        <v>74.989999999999995</v>
      </c>
      <c r="F75" s="203">
        <v>16003</v>
      </c>
      <c r="G75" s="97">
        <v>0</v>
      </c>
      <c r="H75" s="122">
        <v>40.700000000000003</v>
      </c>
      <c r="I75" s="344">
        <f t="shared" si="45"/>
        <v>40.700000000000003</v>
      </c>
      <c r="J75" s="306">
        <v>43.91</v>
      </c>
      <c r="K75" s="195">
        <f t="shared" si="46"/>
        <v>43.91</v>
      </c>
      <c r="L75" s="306">
        <v>45.74</v>
      </c>
      <c r="M75" s="195">
        <f t="shared" si="47"/>
        <v>45.74</v>
      </c>
      <c r="N75" s="306">
        <f t="shared" si="48"/>
        <v>0</v>
      </c>
      <c r="O75" s="307" t="b">
        <f t="shared" si="49"/>
        <v>0</v>
      </c>
      <c r="P75" s="307">
        <f t="shared" si="50"/>
        <v>0</v>
      </c>
      <c r="Q75" s="307">
        <f t="shared" si="51"/>
        <v>0</v>
      </c>
      <c r="R75" s="307">
        <f t="shared" si="52"/>
        <v>0</v>
      </c>
      <c r="S75" s="307"/>
      <c r="T75" s="307" t="b">
        <f t="shared" si="53"/>
        <v>0</v>
      </c>
      <c r="U75" s="307">
        <f t="shared" si="54"/>
        <v>0</v>
      </c>
      <c r="V75" s="307">
        <f t="shared" si="55"/>
        <v>0</v>
      </c>
      <c r="W75" s="307">
        <f t="shared" si="56"/>
        <v>0</v>
      </c>
      <c r="X75" s="307"/>
      <c r="Y75" s="307">
        <f t="shared" si="57"/>
        <v>45.74</v>
      </c>
      <c r="Z75" s="307">
        <f t="shared" si="58"/>
        <v>45.74</v>
      </c>
      <c r="AA75" s="307">
        <f t="shared" si="59"/>
        <v>45.74</v>
      </c>
      <c r="AB75" s="307">
        <f t="shared" si="60"/>
        <v>0</v>
      </c>
      <c r="AC75" s="307"/>
      <c r="AD75" s="289">
        <f t="shared" si="12"/>
        <v>41.166000000000004</v>
      </c>
      <c r="AE75" s="289">
        <f t="shared" si="13"/>
        <v>41.17</v>
      </c>
      <c r="AF75" s="289">
        <f t="shared" si="14"/>
        <v>41.17</v>
      </c>
      <c r="AG75" s="309">
        <f t="shared" si="61"/>
        <v>29.249999999999993</v>
      </c>
      <c r="AH75" s="316">
        <f t="shared" si="62"/>
        <v>0.39005200693425784</v>
      </c>
      <c r="AI75" s="39">
        <f t="shared" si="63"/>
        <v>0</v>
      </c>
    </row>
    <row r="76" spans="1:48" ht="22.35" customHeight="1" x14ac:dyDescent="0.25">
      <c r="A76" s="458" t="s">
        <v>62</v>
      </c>
      <c r="B76" s="340" t="s">
        <v>60</v>
      </c>
      <c r="C76" s="176">
        <v>1</v>
      </c>
      <c r="D76" s="176">
        <v>130</v>
      </c>
      <c r="E76" s="178">
        <v>24.99</v>
      </c>
      <c r="F76" s="176">
        <v>12400</v>
      </c>
      <c r="G76" s="93">
        <v>0</v>
      </c>
      <c r="H76" s="105">
        <v>13.95</v>
      </c>
      <c r="I76" s="178">
        <f t="shared" si="45"/>
        <v>13.95</v>
      </c>
      <c r="J76" s="297">
        <v>14.4</v>
      </c>
      <c r="K76" s="184">
        <f t="shared" si="46"/>
        <v>14.4</v>
      </c>
      <c r="L76" s="297">
        <v>15</v>
      </c>
      <c r="M76" s="184">
        <f t="shared" si="47"/>
        <v>15</v>
      </c>
      <c r="N76" s="297">
        <f t="shared" ref="N76:N77" si="64">L76*G76</f>
        <v>0</v>
      </c>
      <c r="O76" s="288" t="b">
        <f t="shared" ref="O76:O77" si="65">IF($B$3="a",H76)</f>
        <v>0</v>
      </c>
      <c r="P76" s="288">
        <f t="shared" ref="P76:P82" si="66">IF($B$4=0,O76*1,IF($B$4=2,O76*0.98,IF($B$4=4,O76*0.96,IF($B$4=6,O76*0.94))))</f>
        <v>0</v>
      </c>
      <c r="Q76" s="288">
        <f t="shared" ref="Q76:Q77" si="67">ROUND(P76,2)</f>
        <v>0</v>
      </c>
      <c r="R76" s="288">
        <f t="shared" ref="R76:R77" si="68">G76*Q76</f>
        <v>0</v>
      </c>
      <c r="S76" s="288"/>
      <c r="T76" s="288" t="b">
        <f t="shared" ref="T76:T77" si="69">IF($B$3="b",J76)</f>
        <v>0</v>
      </c>
      <c r="U76" s="288">
        <f t="shared" ref="U76:U77" si="70">IF($B$4=0,T76*1,IF($B$4=2,T76*0.98,IF($B$4=4,T76*0.96,IF($B$4=6,T76*0.94))))</f>
        <v>0</v>
      </c>
      <c r="V76" s="288">
        <f t="shared" ref="V76:V77" si="71">ROUND(U76,2)</f>
        <v>0</v>
      </c>
      <c r="W76" s="288">
        <f t="shared" ref="W76:W77" si="72">G76*V76</f>
        <v>0</v>
      </c>
      <c r="X76" s="288"/>
      <c r="Y76" s="288">
        <f t="shared" ref="Y76:Y77" si="73">IF($B$3="c",L76)</f>
        <v>15</v>
      </c>
      <c r="Z76" s="288">
        <f t="shared" ref="Z76:Z77" si="74">IF($B$4=0,Y76*1,IF($B$4=2,Y76*0.98,IF($B$4=4,Y76*0.96,IF($B$4=6,Y76*0.94))))</f>
        <v>15</v>
      </c>
      <c r="AA76" s="288">
        <f t="shared" ref="AA76:AA77" si="75">ROUND(Z76,2)</f>
        <v>15</v>
      </c>
      <c r="AB76" s="288">
        <f t="shared" ref="AB76:AB77" si="76">G76*AA76</f>
        <v>0</v>
      </c>
      <c r="AC76" s="288"/>
      <c r="AD76" s="289">
        <f t="shared" si="12"/>
        <v>13.5</v>
      </c>
      <c r="AE76" s="289">
        <f t="shared" si="13"/>
        <v>13.5</v>
      </c>
      <c r="AF76" s="289">
        <f t="shared" si="14"/>
        <v>13.5</v>
      </c>
      <c r="AG76" s="290">
        <f t="shared" si="61"/>
        <v>9.9899999999999984</v>
      </c>
      <c r="AH76" s="318">
        <f t="shared" si="62"/>
        <v>0.39975990396158462</v>
      </c>
      <c r="AI76" s="40">
        <f t="shared" si="63"/>
        <v>0</v>
      </c>
    </row>
    <row r="77" spans="1:48" ht="22.35" customHeight="1" thickBot="1" x14ac:dyDescent="0.3">
      <c r="A77" s="443"/>
      <c r="B77" s="341" t="s">
        <v>61</v>
      </c>
      <c r="C77" s="203">
        <v>1</v>
      </c>
      <c r="D77" s="203">
        <v>45</v>
      </c>
      <c r="E77" s="204">
        <v>59.99</v>
      </c>
      <c r="F77" s="203">
        <v>12414</v>
      </c>
      <c r="G77" s="97">
        <v>0</v>
      </c>
      <c r="H77" s="106">
        <v>34.409999999999997</v>
      </c>
      <c r="I77" s="182">
        <f t="shared" si="45"/>
        <v>34.409999999999997</v>
      </c>
      <c r="J77" s="306">
        <v>35.520000000000003</v>
      </c>
      <c r="K77" s="281">
        <f t="shared" si="46"/>
        <v>35.520000000000003</v>
      </c>
      <c r="L77" s="322">
        <v>37</v>
      </c>
      <c r="M77" s="281">
        <f t="shared" si="47"/>
        <v>37</v>
      </c>
      <c r="N77" s="306">
        <f t="shared" si="64"/>
        <v>0</v>
      </c>
      <c r="O77" s="307" t="b">
        <f t="shared" si="65"/>
        <v>0</v>
      </c>
      <c r="P77" s="307">
        <f t="shared" si="66"/>
        <v>0</v>
      </c>
      <c r="Q77" s="307">
        <f t="shared" si="67"/>
        <v>0</v>
      </c>
      <c r="R77" s="307">
        <f t="shared" si="68"/>
        <v>0</v>
      </c>
      <c r="S77" s="307"/>
      <c r="T77" s="307" t="b">
        <f t="shared" si="69"/>
        <v>0</v>
      </c>
      <c r="U77" s="307">
        <f t="shared" si="70"/>
        <v>0</v>
      </c>
      <c r="V77" s="307">
        <f t="shared" si="71"/>
        <v>0</v>
      </c>
      <c r="W77" s="307">
        <f t="shared" si="72"/>
        <v>0</v>
      </c>
      <c r="X77" s="307"/>
      <c r="Y77" s="307">
        <f t="shared" si="73"/>
        <v>37</v>
      </c>
      <c r="Z77" s="307">
        <f t="shared" si="74"/>
        <v>37</v>
      </c>
      <c r="AA77" s="307">
        <f t="shared" si="75"/>
        <v>37</v>
      </c>
      <c r="AB77" s="307">
        <f t="shared" si="76"/>
        <v>0</v>
      </c>
      <c r="AC77" s="307"/>
      <c r="AD77" s="289">
        <f t="shared" si="12"/>
        <v>33.300000000000004</v>
      </c>
      <c r="AE77" s="289">
        <f t="shared" si="13"/>
        <v>33.299999999999997</v>
      </c>
      <c r="AF77" s="289">
        <f t="shared" si="14"/>
        <v>33.299999999999997</v>
      </c>
      <c r="AG77" s="332">
        <f t="shared" si="61"/>
        <v>22.990000000000002</v>
      </c>
      <c r="AH77" s="335">
        <f t="shared" si="62"/>
        <v>0.38323053842307053</v>
      </c>
      <c r="AI77" s="37">
        <f t="shared" si="63"/>
        <v>0</v>
      </c>
    </row>
    <row r="78" spans="1:48" ht="22.35" customHeight="1" x14ac:dyDescent="0.25">
      <c r="A78" s="444" t="s">
        <v>63</v>
      </c>
      <c r="B78" s="206" t="s">
        <v>60</v>
      </c>
      <c r="C78" s="183">
        <v>1</v>
      </c>
      <c r="D78" s="183">
        <v>130</v>
      </c>
      <c r="E78" s="184">
        <v>26.99</v>
      </c>
      <c r="F78" s="183">
        <v>12011</v>
      </c>
      <c r="G78" s="22">
        <v>0</v>
      </c>
      <c r="H78" s="84">
        <v>14.99</v>
      </c>
      <c r="I78" s="184">
        <f t="shared" si="45"/>
        <v>14.99</v>
      </c>
      <c r="J78" s="297">
        <v>15.48</v>
      </c>
      <c r="K78" s="184">
        <f t="shared" si="46"/>
        <v>15.48</v>
      </c>
      <c r="L78" s="297">
        <v>16.12</v>
      </c>
      <c r="M78" s="184">
        <f t="shared" si="47"/>
        <v>16.12</v>
      </c>
      <c r="N78" s="297">
        <f t="shared" si="48"/>
        <v>0</v>
      </c>
      <c r="O78" s="288" t="b">
        <f t="shared" si="49"/>
        <v>0</v>
      </c>
      <c r="P78" s="288">
        <f t="shared" si="66"/>
        <v>0</v>
      </c>
      <c r="Q78" s="288">
        <f t="shared" si="51"/>
        <v>0</v>
      </c>
      <c r="R78" s="288">
        <f t="shared" si="52"/>
        <v>0</v>
      </c>
      <c r="S78" s="288"/>
      <c r="T78" s="288" t="b">
        <f t="shared" si="53"/>
        <v>0</v>
      </c>
      <c r="U78" s="288">
        <f t="shared" si="54"/>
        <v>0</v>
      </c>
      <c r="V78" s="288">
        <f t="shared" si="55"/>
        <v>0</v>
      </c>
      <c r="W78" s="288">
        <f t="shared" si="56"/>
        <v>0</v>
      </c>
      <c r="X78" s="288"/>
      <c r="Y78" s="288">
        <f t="shared" si="57"/>
        <v>16.12</v>
      </c>
      <c r="Z78" s="288">
        <f t="shared" si="58"/>
        <v>16.12</v>
      </c>
      <c r="AA78" s="288">
        <f t="shared" si="59"/>
        <v>16.12</v>
      </c>
      <c r="AB78" s="288">
        <f t="shared" si="60"/>
        <v>0</v>
      </c>
      <c r="AC78" s="288"/>
      <c r="AD78" s="289">
        <f t="shared" si="12"/>
        <v>14.508000000000001</v>
      </c>
      <c r="AE78" s="289">
        <f t="shared" si="13"/>
        <v>14.51</v>
      </c>
      <c r="AF78" s="289">
        <f t="shared" si="14"/>
        <v>14.51</v>
      </c>
      <c r="AG78" s="290">
        <f t="shared" si="61"/>
        <v>10.869999999999997</v>
      </c>
      <c r="AH78" s="318">
        <f t="shared" si="62"/>
        <v>0.40274175620600217</v>
      </c>
      <c r="AI78" s="41">
        <f t="shared" si="63"/>
        <v>0</v>
      </c>
    </row>
    <row r="79" spans="1:48" ht="21.95" customHeight="1" thickBot="1" x14ac:dyDescent="0.3">
      <c r="A79" s="441"/>
      <c r="B79" s="207" t="s">
        <v>61</v>
      </c>
      <c r="C79" s="194">
        <v>1</v>
      </c>
      <c r="D79" s="194">
        <v>45</v>
      </c>
      <c r="E79" s="195">
        <v>63.99</v>
      </c>
      <c r="F79" s="194">
        <v>12015</v>
      </c>
      <c r="G79" s="24">
        <v>0</v>
      </c>
      <c r="H79" s="85">
        <v>35.659999999999997</v>
      </c>
      <c r="I79" s="195">
        <f t="shared" si="45"/>
        <v>35.659999999999997</v>
      </c>
      <c r="J79" s="306">
        <v>36.81</v>
      </c>
      <c r="K79" s="195">
        <f t="shared" si="46"/>
        <v>36.81</v>
      </c>
      <c r="L79" s="306">
        <v>38.340000000000003</v>
      </c>
      <c r="M79" s="195">
        <f t="shared" si="47"/>
        <v>38.340000000000003</v>
      </c>
      <c r="N79" s="306">
        <f t="shared" si="48"/>
        <v>0</v>
      </c>
      <c r="O79" s="307" t="b">
        <f t="shared" si="49"/>
        <v>0</v>
      </c>
      <c r="P79" s="307">
        <f t="shared" si="66"/>
        <v>0</v>
      </c>
      <c r="Q79" s="307">
        <f t="shared" si="51"/>
        <v>0</v>
      </c>
      <c r="R79" s="307">
        <f t="shared" si="52"/>
        <v>0</v>
      </c>
      <c r="S79" s="307"/>
      <c r="T79" s="307" t="b">
        <f t="shared" si="53"/>
        <v>0</v>
      </c>
      <c r="U79" s="307">
        <f t="shared" si="54"/>
        <v>0</v>
      </c>
      <c r="V79" s="307">
        <f t="shared" si="55"/>
        <v>0</v>
      </c>
      <c r="W79" s="307">
        <f t="shared" si="56"/>
        <v>0</v>
      </c>
      <c r="X79" s="307"/>
      <c r="Y79" s="307">
        <f t="shared" si="57"/>
        <v>38.340000000000003</v>
      </c>
      <c r="Z79" s="307">
        <f t="shared" si="58"/>
        <v>38.340000000000003</v>
      </c>
      <c r="AA79" s="307">
        <f t="shared" si="59"/>
        <v>38.340000000000003</v>
      </c>
      <c r="AB79" s="307">
        <f t="shared" si="60"/>
        <v>0</v>
      </c>
      <c r="AC79" s="307"/>
      <c r="AD79" s="289">
        <f t="shared" si="12"/>
        <v>34.506000000000007</v>
      </c>
      <c r="AE79" s="289">
        <f t="shared" si="13"/>
        <v>34.51</v>
      </c>
      <c r="AF79" s="289">
        <f t="shared" si="14"/>
        <v>34.51</v>
      </c>
      <c r="AG79" s="332">
        <f t="shared" si="61"/>
        <v>25.65</v>
      </c>
      <c r="AH79" s="335">
        <f t="shared" si="62"/>
        <v>0.40084388185654007</v>
      </c>
      <c r="AI79" s="42">
        <f t="shared" si="63"/>
        <v>0</v>
      </c>
    </row>
    <row r="80" spans="1:48" ht="23.45" customHeight="1" x14ac:dyDescent="0.25">
      <c r="A80" s="458" t="s">
        <v>133</v>
      </c>
      <c r="B80" s="340" t="s">
        <v>60</v>
      </c>
      <c r="C80" s="176">
        <v>1</v>
      </c>
      <c r="D80" s="176">
        <v>130</v>
      </c>
      <c r="E80" s="178">
        <v>24.99</v>
      </c>
      <c r="F80" s="176">
        <v>16004</v>
      </c>
      <c r="G80" s="93">
        <v>0</v>
      </c>
      <c r="H80" s="84">
        <v>13.95</v>
      </c>
      <c r="I80" s="178">
        <f t="shared" si="45"/>
        <v>13.95</v>
      </c>
      <c r="J80" s="297">
        <v>14.4</v>
      </c>
      <c r="K80" s="184">
        <f t="shared" si="46"/>
        <v>14.4</v>
      </c>
      <c r="L80" s="297">
        <v>15</v>
      </c>
      <c r="M80" s="345">
        <f>IF($B$3="c",AA80,IF($B$3="a",L80,IF($B$3="b",L80)))</f>
        <v>15</v>
      </c>
      <c r="N80" s="346">
        <f t="shared" ref="N80:N81" si="77">L80*G80</f>
        <v>0</v>
      </c>
      <c r="O80" s="288" t="b">
        <f t="shared" ref="O80:O81" si="78">IF($B$3="a",H80)</f>
        <v>0</v>
      </c>
      <c r="P80" s="288">
        <f t="shared" si="66"/>
        <v>0</v>
      </c>
      <c r="Q80" s="288">
        <f t="shared" ref="Q80:Q81" si="79">ROUND(P80,2)</f>
        <v>0</v>
      </c>
      <c r="R80" s="288">
        <f t="shared" ref="R80:R81" si="80">G80*Q80</f>
        <v>0</v>
      </c>
      <c r="S80" s="288"/>
      <c r="T80" s="288" t="b">
        <f t="shared" ref="T80:T81" si="81">IF($B$3="b",J80)</f>
        <v>0</v>
      </c>
      <c r="U80" s="288">
        <f t="shared" ref="U80:U81" si="82">IF($B$4=0,T80*1,IF($B$4=2,T80*0.98,IF($B$4=4,T80*0.96,IF($B$4=6,T80*0.94))))</f>
        <v>0</v>
      </c>
      <c r="V80" s="288">
        <f t="shared" ref="V80:V81" si="83">ROUND(U80,2)</f>
        <v>0</v>
      </c>
      <c r="W80" s="288">
        <f t="shared" ref="W80:W81" si="84">G80*V80</f>
        <v>0</v>
      </c>
      <c r="X80" s="288"/>
      <c r="Y80" s="288">
        <f t="shared" ref="Y80:Y81" si="85">IF($B$3="c",L80)</f>
        <v>15</v>
      </c>
      <c r="Z80" s="288">
        <f t="shared" ref="Z80:Z81" si="86">IF($B$4=0,Y80*1,IF($B$4=2,Y80*0.98,IF($B$4=4,Y80*0.96,IF($B$4=6,Y80*0.94))))</f>
        <v>15</v>
      </c>
      <c r="AA80" s="288">
        <f t="shared" ref="AA80:AA81" si="87">ROUND(Z80,2)</f>
        <v>15</v>
      </c>
      <c r="AB80" s="288">
        <f t="shared" ref="AB80:AB81" si="88">G80*AA80</f>
        <v>0</v>
      </c>
      <c r="AC80" s="347"/>
      <c r="AD80" s="348">
        <f t="shared" si="12"/>
        <v>13.5</v>
      </c>
      <c r="AE80" s="289">
        <f t="shared" si="13"/>
        <v>13.5</v>
      </c>
      <c r="AF80" s="289">
        <f t="shared" si="14"/>
        <v>13.5</v>
      </c>
      <c r="AG80" s="290">
        <f t="shared" si="61"/>
        <v>9.9899999999999984</v>
      </c>
      <c r="AH80" s="318">
        <f t="shared" si="62"/>
        <v>0.39975990396158462</v>
      </c>
      <c r="AI80" s="41">
        <f t="shared" si="63"/>
        <v>0</v>
      </c>
    </row>
    <row r="81" spans="1:48" ht="23.1" customHeight="1" thickBot="1" x14ac:dyDescent="0.3">
      <c r="A81" s="459"/>
      <c r="B81" s="342" t="s">
        <v>61</v>
      </c>
      <c r="C81" s="180">
        <v>1</v>
      </c>
      <c r="D81" s="180">
        <v>45</v>
      </c>
      <c r="E81" s="204">
        <v>59.99</v>
      </c>
      <c r="F81" s="180">
        <v>16005</v>
      </c>
      <c r="G81" s="94">
        <v>0</v>
      </c>
      <c r="H81" s="85">
        <v>34.409999999999997</v>
      </c>
      <c r="I81" s="182">
        <f t="shared" si="45"/>
        <v>34.409999999999997</v>
      </c>
      <c r="J81" s="306">
        <v>35.520000000000003</v>
      </c>
      <c r="K81" s="281">
        <f t="shared" si="46"/>
        <v>35.520000000000003</v>
      </c>
      <c r="L81" s="322">
        <v>37</v>
      </c>
      <c r="M81" s="349">
        <f t="shared" si="47"/>
        <v>37</v>
      </c>
      <c r="N81" s="350">
        <f t="shared" si="77"/>
        <v>0</v>
      </c>
      <c r="O81" s="307" t="b">
        <f t="shared" si="78"/>
        <v>0</v>
      </c>
      <c r="P81" s="307">
        <f>IF($B$4=0,O81*1,IF($B$4=2,O81*1,IF($B$4=4,O81*1,IF($B$4=6,O81*1))))</f>
        <v>0</v>
      </c>
      <c r="Q81" s="307">
        <f t="shared" si="79"/>
        <v>0</v>
      </c>
      <c r="R81" s="307">
        <f t="shared" si="80"/>
        <v>0</v>
      </c>
      <c r="S81" s="307"/>
      <c r="T81" s="307" t="b">
        <f t="shared" si="81"/>
        <v>0</v>
      </c>
      <c r="U81" s="307">
        <f t="shared" si="82"/>
        <v>0</v>
      </c>
      <c r="V81" s="307">
        <f t="shared" si="83"/>
        <v>0</v>
      </c>
      <c r="W81" s="307">
        <f t="shared" si="84"/>
        <v>0</v>
      </c>
      <c r="X81" s="307"/>
      <c r="Y81" s="307">
        <f t="shared" si="85"/>
        <v>37</v>
      </c>
      <c r="Z81" s="307">
        <f t="shared" si="86"/>
        <v>37</v>
      </c>
      <c r="AA81" s="307">
        <f t="shared" si="87"/>
        <v>37</v>
      </c>
      <c r="AB81" s="307">
        <f t="shared" si="88"/>
        <v>0</v>
      </c>
      <c r="AC81" s="351"/>
      <c r="AD81" s="348">
        <f t="shared" si="12"/>
        <v>33.300000000000004</v>
      </c>
      <c r="AE81" s="289">
        <f t="shared" si="13"/>
        <v>33.299999999999997</v>
      </c>
      <c r="AF81" s="289">
        <f t="shared" si="14"/>
        <v>33.299999999999997</v>
      </c>
      <c r="AG81" s="332">
        <f t="shared" si="61"/>
        <v>22.990000000000002</v>
      </c>
      <c r="AH81" s="335">
        <f t="shared" si="62"/>
        <v>0.38323053842307053</v>
      </c>
      <c r="AI81" s="42">
        <f t="shared" si="63"/>
        <v>0</v>
      </c>
    </row>
    <row r="82" spans="1:48" ht="22.35" customHeight="1" x14ac:dyDescent="0.25">
      <c r="A82" s="453" t="s">
        <v>136</v>
      </c>
      <c r="B82" s="206" t="s">
        <v>64</v>
      </c>
      <c r="C82" s="183">
        <v>12</v>
      </c>
      <c r="D82" s="206">
        <v>35</v>
      </c>
      <c r="E82" s="184">
        <v>12.99</v>
      </c>
      <c r="F82" s="183">
        <v>16006</v>
      </c>
      <c r="G82" s="22">
        <v>0</v>
      </c>
      <c r="H82" s="84">
        <v>7.69</v>
      </c>
      <c r="I82" s="184">
        <f t="shared" si="45"/>
        <v>7.69</v>
      </c>
      <c r="J82" s="297">
        <v>7.94</v>
      </c>
      <c r="K82" s="184">
        <f t="shared" si="46"/>
        <v>7.94</v>
      </c>
      <c r="L82" s="297">
        <v>8.27</v>
      </c>
      <c r="M82" s="186">
        <f t="shared" si="47"/>
        <v>8.27</v>
      </c>
      <c r="N82" s="287">
        <f t="shared" si="48"/>
        <v>0</v>
      </c>
      <c r="O82" s="288" t="b">
        <f t="shared" si="49"/>
        <v>0</v>
      </c>
      <c r="P82" s="288">
        <f t="shared" si="66"/>
        <v>0</v>
      </c>
      <c r="Q82" s="288">
        <f t="shared" si="51"/>
        <v>0</v>
      </c>
      <c r="R82" s="288">
        <f t="shared" si="52"/>
        <v>0</v>
      </c>
      <c r="S82" s="288"/>
      <c r="T82" s="288" t="b">
        <f t="shared" si="53"/>
        <v>0</v>
      </c>
      <c r="U82" s="288">
        <f t="shared" si="54"/>
        <v>0</v>
      </c>
      <c r="V82" s="288">
        <f t="shared" si="55"/>
        <v>0</v>
      </c>
      <c r="W82" s="288">
        <f t="shared" si="56"/>
        <v>0</v>
      </c>
      <c r="X82" s="288"/>
      <c r="Y82" s="288">
        <f t="shared" si="57"/>
        <v>8.27</v>
      </c>
      <c r="Z82" s="288">
        <f t="shared" si="58"/>
        <v>8.27</v>
      </c>
      <c r="AA82" s="288">
        <f t="shared" si="59"/>
        <v>8.27</v>
      </c>
      <c r="AB82" s="288">
        <f t="shared" si="60"/>
        <v>0</v>
      </c>
      <c r="AC82" s="288"/>
      <c r="AD82" s="289">
        <f t="shared" si="12"/>
        <v>7.4429999999999996</v>
      </c>
      <c r="AE82" s="289">
        <f t="shared" si="13"/>
        <v>7.44</v>
      </c>
      <c r="AF82" s="289">
        <f t="shared" si="14"/>
        <v>89.28</v>
      </c>
      <c r="AG82" s="290">
        <f t="shared" si="61"/>
        <v>4.7200000000000006</v>
      </c>
      <c r="AH82" s="318">
        <f t="shared" si="62"/>
        <v>0.3633564280215551</v>
      </c>
      <c r="AI82" s="41">
        <f t="shared" si="63"/>
        <v>0</v>
      </c>
    </row>
    <row r="83" spans="1:48" ht="22.35" customHeight="1" x14ac:dyDescent="0.25">
      <c r="A83" s="462"/>
      <c r="B83" s="208" t="s">
        <v>60</v>
      </c>
      <c r="C83" s="188">
        <v>1</v>
      </c>
      <c r="D83" s="188">
        <v>130</v>
      </c>
      <c r="E83" s="190">
        <v>27.99</v>
      </c>
      <c r="F83" s="188">
        <v>16007</v>
      </c>
      <c r="G83" s="23">
        <v>0</v>
      </c>
      <c r="H83" s="87">
        <v>16.329999999999998</v>
      </c>
      <c r="I83" s="190">
        <f t="shared" si="45"/>
        <v>16.329999999999998</v>
      </c>
      <c r="J83" s="302">
        <v>16.850000000000001</v>
      </c>
      <c r="K83" s="190">
        <f t="shared" si="46"/>
        <v>16.850000000000001</v>
      </c>
      <c r="L83" s="302">
        <v>17.559999999999999</v>
      </c>
      <c r="M83" s="193">
        <f t="shared" si="47"/>
        <v>17.559999999999999</v>
      </c>
      <c r="N83" s="319">
        <f t="shared" si="48"/>
        <v>0</v>
      </c>
      <c r="O83" s="320" t="b">
        <f t="shared" si="49"/>
        <v>0</v>
      </c>
      <c r="P83" s="320">
        <f>IF($B$4=0,O83*1,IF($B$4=2,O83*1,IF($B$4=4,O83*1,IF($B$4=6,O83*1))))</f>
        <v>0</v>
      </c>
      <c r="Q83" s="320">
        <f t="shared" si="51"/>
        <v>0</v>
      </c>
      <c r="R83" s="320">
        <f t="shared" si="52"/>
        <v>0</v>
      </c>
      <c r="S83" s="320"/>
      <c r="T83" s="320" t="b">
        <f t="shared" si="53"/>
        <v>0</v>
      </c>
      <c r="U83" s="320">
        <f t="shared" si="54"/>
        <v>0</v>
      </c>
      <c r="V83" s="320">
        <f t="shared" si="55"/>
        <v>0</v>
      </c>
      <c r="W83" s="320">
        <f t="shared" si="56"/>
        <v>0</v>
      </c>
      <c r="X83" s="320"/>
      <c r="Y83" s="320">
        <f t="shared" si="57"/>
        <v>17.559999999999999</v>
      </c>
      <c r="Z83" s="320">
        <f t="shared" si="58"/>
        <v>17.559999999999999</v>
      </c>
      <c r="AA83" s="320">
        <f t="shared" si="59"/>
        <v>17.559999999999999</v>
      </c>
      <c r="AB83" s="320">
        <f t="shared" si="60"/>
        <v>0</v>
      </c>
      <c r="AC83" s="320"/>
      <c r="AD83" s="289">
        <f t="shared" si="12"/>
        <v>15.803999999999998</v>
      </c>
      <c r="AE83" s="289">
        <f t="shared" si="13"/>
        <v>15.8</v>
      </c>
      <c r="AF83" s="289">
        <f t="shared" si="14"/>
        <v>15.8</v>
      </c>
      <c r="AG83" s="304">
        <f t="shared" si="61"/>
        <v>10.43</v>
      </c>
      <c r="AH83" s="321">
        <f t="shared" si="62"/>
        <v>0.37263308324401573</v>
      </c>
      <c r="AI83" s="43">
        <f t="shared" si="63"/>
        <v>0</v>
      </c>
    </row>
    <row r="84" spans="1:48" ht="22.35" customHeight="1" thickBot="1" x14ac:dyDescent="0.3">
      <c r="A84" s="455"/>
      <c r="B84" s="207" t="s">
        <v>61</v>
      </c>
      <c r="C84" s="194">
        <v>1</v>
      </c>
      <c r="D84" s="194">
        <v>45</v>
      </c>
      <c r="E84" s="195">
        <v>64.989999999999995</v>
      </c>
      <c r="F84" s="194">
        <v>16008</v>
      </c>
      <c r="G84" s="24">
        <v>0</v>
      </c>
      <c r="H84" s="85">
        <v>36.06</v>
      </c>
      <c r="I84" s="195">
        <f t="shared" si="45"/>
        <v>36.06</v>
      </c>
      <c r="J84" s="306">
        <v>37.22</v>
      </c>
      <c r="K84" s="195">
        <f t="shared" si="46"/>
        <v>37.22</v>
      </c>
      <c r="L84" s="306">
        <v>38.770000000000003</v>
      </c>
      <c r="M84" s="197">
        <f t="shared" si="47"/>
        <v>38.770000000000003</v>
      </c>
      <c r="N84" s="315">
        <f t="shared" si="48"/>
        <v>0</v>
      </c>
      <c r="O84" s="307" t="b">
        <f t="shared" si="49"/>
        <v>0</v>
      </c>
      <c r="P84" s="307">
        <f>IF($B$4=0,O84*1,IF($B$4=2,O84*0.98,IF($B$4=4,O84*0.96,IF($B$4=6,O84*0.94))))</f>
        <v>0</v>
      </c>
      <c r="Q84" s="307">
        <f t="shared" si="51"/>
        <v>0</v>
      </c>
      <c r="R84" s="307">
        <f t="shared" si="52"/>
        <v>0</v>
      </c>
      <c r="S84" s="307"/>
      <c r="T84" s="307" t="b">
        <f t="shared" si="53"/>
        <v>0</v>
      </c>
      <c r="U84" s="307">
        <f t="shared" si="54"/>
        <v>0</v>
      </c>
      <c r="V84" s="307">
        <f t="shared" si="55"/>
        <v>0</v>
      </c>
      <c r="W84" s="307">
        <f t="shared" si="56"/>
        <v>0</v>
      </c>
      <c r="X84" s="307"/>
      <c r="Y84" s="307">
        <f t="shared" si="57"/>
        <v>38.770000000000003</v>
      </c>
      <c r="Z84" s="307">
        <f t="shared" si="58"/>
        <v>38.770000000000003</v>
      </c>
      <c r="AA84" s="307">
        <f t="shared" si="59"/>
        <v>38.770000000000003</v>
      </c>
      <c r="AB84" s="307">
        <f t="shared" si="60"/>
        <v>0</v>
      </c>
      <c r="AC84" s="307"/>
      <c r="AD84" s="289">
        <f t="shared" ref="AD84:AD143" si="89">(AA84+V84+Q84)*0.9</f>
        <v>34.893000000000001</v>
      </c>
      <c r="AE84" s="289">
        <f t="shared" ref="AE84:AE143" si="90">ROUND(AD84,2)</f>
        <v>34.89</v>
      </c>
      <c r="AF84" s="289">
        <f t="shared" ref="AF84" si="91">AE84*C84</f>
        <v>34.89</v>
      </c>
      <c r="AG84" s="332">
        <f t="shared" si="61"/>
        <v>26.219999999999992</v>
      </c>
      <c r="AH84" s="335">
        <f t="shared" si="62"/>
        <v>0.40344668410524687</v>
      </c>
      <c r="AI84" s="42">
        <f t="shared" si="63"/>
        <v>0</v>
      </c>
    </row>
    <row r="85" spans="1:48" s="171" customFormat="1" ht="22.35" customHeight="1" thickBot="1" x14ac:dyDescent="0.3">
      <c r="A85" s="466" t="s">
        <v>67</v>
      </c>
      <c r="B85" s="467"/>
      <c r="C85" s="467"/>
      <c r="D85" s="467"/>
      <c r="E85" s="467"/>
      <c r="F85" s="467"/>
      <c r="G85" s="467"/>
      <c r="H85" s="467"/>
      <c r="I85" s="467"/>
      <c r="J85" s="467"/>
      <c r="K85" s="467"/>
      <c r="L85" s="468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352"/>
      <c r="AI85" s="353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276"/>
    </row>
    <row r="86" spans="1:48" s="27" customFormat="1" ht="22.35" customHeight="1" x14ac:dyDescent="0.25">
      <c r="A86" s="453" t="s">
        <v>68</v>
      </c>
      <c r="B86" s="44" t="s">
        <v>60</v>
      </c>
      <c r="C86" s="183">
        <v>1</v>
      </c>
      <c r="D86" s="183">
        <v>100</v>
      </c>
      <c r="E86" s="184">
        <v>19.989999999999998</v>
      </c>
      <c r="F86" s="183">
        <v>11353</v>
      </c>
      <c r="G86" s="22">
        <v>0</v>
      </c>
      <c r="H86" s="45">
        <v>10</v>
      </c>
      <c r="I86" s="354">
        <f t="shared" ref="I86:I93" si="92">IF($B$3="c",H86,IF($B$3="b",H86,IF($B$3="a",Q86)))</f>
        <v>10</v>
      </c>
      <c r="J86" s="297">
        <v>12.24</v>
      </c>
      <c r="K86" s="185">
        <f t="shared" ref="K86:K93" si="93">IF($B$3="c",J86,IF($B$3="a",J86,IF($B$3="b",V86)))</f>
        <v>12.24</v>
      </c>
      <c r="L86" s="297">
        <v>12.75</v>
      </c>
      <c r="M86" s="210">
        <f t="shared" ref="M86:M93" si="94">IF($B$3="c",AA86,IF($B$3="a",L86,IF($B$3="b",L86)))</f>
        <v>12.75</v>
      </c>
      <c r="N86" s="319">
        <f t="shared" ref="N86:N93" si="95">L86*G86</f>
        <v>0</v>
      </c>
      <c r="O86" s="320" t="b">
        <f t="shared" ref="O86:O93" si="96">IF($B$3="a",H86)</f>
        <v>0</v>
      </c>
      <c r="P86" s="320">
        <f t="shared" ref="P86:P93" si="97">IF($B$4=0,O86*1,IF($B$4=2,O86*1,IF($B$4=4,O86*1,IF($B$4=6,O86*1))))</f>
        <v>0</v>
      </c>
      <c r="Q86" s="320">
        <f t="shared" ref="Q86:Q87" si="98">ROUND(P86,2)</f>
        <v>0</v>
      </c>
      <c r="R86" s="320">
        <f t="shared" ref="R86:R93" si="99">G86*Q86</f>
        <v>0</v>
      </c>
      <c r="S86" s="320"/>
      <c r="T86" s="320" t="b">
        <f t="shared" ref="T86:T93" si="100">IF($B$3="b",J86)</f>
        <v>0</v>
      </c>
      <c r="U86" s="320">
        <f t="shared" ref="U86:U93" si="101">IF($B$4=0,T86*1,IF($B$4=2,T86*0.98,IF($B$4=4,T86*0.96,IF($B$4=6,T86*0.94))))</f>
        <v>0</v>
      </c>
      <c r="V86" s="320">
        <f t="shared" ref="V86:V87" si="102">ROUND(U86,2)</f>
        <v>0</v>
      </c>
      <c r="W86" s="320">
        <f t="shared" ref="W86:W93" si="103">G86*V86</f>
        <v>0</v>
      </c>
      <c r="X86" s="320"/>
      <c r="Y86" s="320">
        <f t="shared" ref="Y86:Y93" si="104">IF($B$3="c",L86)</f>
        <v>12.75</v>
      </c>
      <c r="Z86" s="320">
        <f t="shared" ref="Z86:Z93" si="105">IF($B$4=0,Y86*1,IF($B$4=2,Y86*0.98,IF($B$4=4,Y86*0.96,IF($B$4=6,Y86*0.94))))</f>
        <v>12.75</v>
      </c>
      <c r="AA86" s="320">
        <f t="shared" ref="AA86:AA87" si="106">ROUND(Z86,2)</f>
        <v>12.75</v>
      </c>
      <c r="AB86" s="320">
        <f t="shared" ref="AB86:AB93" si="107">G86*AA86</f>
        <v>0</v>
      </c>
      <c r="AC86" s="320"/>
      <c r="AD86" s="289">
        <f t="shared" si="89"/>
        <v>11.475</v>
      </c>
      <c r="AE86" s="289">
        <f t="shared" si="90"/>
        <v>11.48</v>
      </c>
      <c r="AF86" s="289">
        <f t="shared" ref="AF86:AF93" si="108">AE86*C86</f>
        <v>11.48</v>
      </c>
      <c r="AG86" s="326">
        <f t="shared" ref="AG86:AG93" si="109">E86-(P86+V86+AA86)</f>
        <v>7.2399999999999984</v>
      </c>
      <c r="AH86" s="327">
        <f t="shared" ref="AH86:AH93" si="110">AG86/E86</f>
        <v>0.36218109054527259</v>
      </c>
      <c r="AI86" s="16">
        <f t="shared" ref="AI86:AI93" si="111">G86/C86</f>
        <v>0</v>
      </c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7"/>
    </row>
    <row r="87" spans="1:48" s="27" customFormat="1" ht="22.35" customHeight="1" thickBot="1" x14ac:dyDescent="0.3">
      <c r="A87" s="454"/>
      <c r="B87" s="46" t="s">
        <v>61</v>
      </c>
      <c r="C87" s="280">
        <v>1</v>
      </c>
      <c r="D87" s="280">
        <v>40</v>
      </c>
      <c r="E87" s="281">
        <v>44.99</v>
      </c>
      <c r="F87" s="280">
        <v>11352</v>
      </c>
      <c r="G87" s="47">
        <v>0</v>
      </c>
      <c r="H87" s="48">
        <v>22.75</v>
      </c>
      <c r="I87" s="355">
        <f t="shared" si="92"/>
        <v>22.75</v>
      </c>
      <c r="J87" s="322">
        <v>27.84</v>
      </c>
      <c r="K87" s="356">
        <f t="shared" si="93"/>
        <v>27.84</v>
      </c>
      <c r="L87" s="322">
        <v>29</v>
      </c>
      <c r="M87" s="357">
        <f t="shared" si="94"/>
        <v>29</v>
      </c>
      <c r="N87" s="315">
        <f t="shared" si="95"/>
        <v>0</v>
      </c>
      <c r="O87" s="307" t="b">
        <f t="shared" si="96"/>
        <v>0</v>
      </c>
      <c r="P87" s="307">
        <f t="shared" si="97"/>
        <v>0</v>
      </c>
      <c r="Q87" s="307">
        <f t="shared" si="98"/>
        <v>0</v>
      </c>
      <c r="R87" s="307">
        <f t="shared" si="99"/>
        <v>0</v>
      </c>
      <c r="S87" s="307"/>
      <c r="T87" s="307" t="b">
        <f t="shared" si="100"/>
        <v>0</v>
      </c>
      <c r="U87" s="307">
        <f t="shared" si="101"/>
        <v>0</v>
      </c>
      <c r="V87" s="307">
        <f t="shared" si="102"/>
        <v>0</v>
      </c>
      <c r="W87" s="307">
        <f t="shared" si="103"/>
        <v>0</v>
      </c>
      <c r="X87" s="307"/>
      <c r="Y87" s="307">
        <f t="shared" si="104"/>
        <v>29</v>
      </c>
      <c r="Z87" s="307">
        <f t="shared" si="105"/>
        <v>29</v>
      </c>
      <c r="AA87" s="307">
        <f t="shared" si="106"/>
        <v>29</v>
      </c>
      <c r="AB87" s="307">
        <f t="shared" si="107"/>
        <v>0</v>
      </c>
      <c r="AC87" s="307"/>
      <c r="AD87" s="289">
        <f t="shared" si="89"/>
        <v>26.1</v>
      </c>
      <c r="AE87" s="289">
        <f t="shared" si="90"/>
        <v>26.1</v>
      </c>
      <c r="AF87" s="289">
        <f t="shared" si="108"/>
        <v>26.1</v>
      </c>
      <c r="AG87" s="309">
        <f t="shared" si="109"/>
        <v>15.990000000000002</v>
      </c>
      <c r="AH87" s="335">
        <f t="shared" si="110"/>
        <v>0.3554123138475217</v>
      </c>
      <c r="AI87" s="25">
        <f t="shared" si="111"/>
        <v>0</v>
      </c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7"/>
    </row>
    <row r="88" spans="1:48" s="50" customFormat="1" ht="56.45" customHeight="1" x14ac:dyDescent="0.25">
      <c r="A88" s="453" t="s">
        <v>69</v>
      </c>
      <c r="B88" s="44" t="s">
        <v>60</v>
      </c>
      <c r="C88" s="183">
        <v>1</v>
      </c>
      <c r="D88" s="183">
        <v>100</v>
      </c>
      <c r="E88" s="184">
        <v>28.99</v>
      </c>
      <c r="F88" s="183">
        <v>11354</v>
      </c>
      <c r="G88" s="22">
        <v>0</v>
      </c>
      <c r="H88" s="45">
        <v>14.35</v>
      </c>
      <c r="I88" s="354">
        <f t="shared" si="92"/>
        <v>14.35</v>
      </c>
      <c r="J88" s="297">
        <v>17.760000000000002</v>
      </c>
      <c r="K88" s="185">
        <f t="shared" si="93"/>
        <v>17.760000000000002</v>
      </c>
      <c r="L88" s="297">
        <v>18.5</v>
      </c>
      <c r="M88" s="210">
        <f t="shared" si="94"/>
        <v>18.5</v>
      </c>
      <c r="N88" s="287">
        <f t="shared" si="95"/>
        <v>0</v>
      </c>
      <c r="O88" s="288" t="b">
        <f t="shared" si="96"/>
        <v>0</v>
      </c>
      <c r="P88" s="288">
        <f t="shared" si="97"/>
        <v>0</v>
      </c>
      <c r="Q88" s="288">
        <f>ROUND(P88,2)</f>
        <v>0</v>
      </c>
      <c r="R88" s="288">
        <f t="shared" si="99"/>
        <v>0</v>
      </c>
      <c r="S88" s="288"/>
      <c r="T88" s="288" t="b">
        <f t="shared" si="100"/>
        <v>0</v>
      </c>
      <c r="U88" s="288">
        <f t="shared" si="101"/>
        <v>0</v>
      </c>
      <c r="V88" s="288">
        <f>ROUND(U88,2)</f>
        <v>0</v>
      </c>
      <c r="W88" s="288">
        <f t="shared" si="103"/>
        <v>0</v>
      </c>
      <c r="X88" s="288"/>
      <c r="Y88" s="288">
        <f t="shared" si="104"/>
        <v>18.5</v>
      </c>
      <c r="Z88" s="288">
        <f t="shared" si="105"/>
        <v>18.5</v>
      </c>
      <c r="AA88" s="288">
        <f>ROUND(Z88,2)</f>
        <v>18.5</v>
      </c>
      <c r="AB88" s="288">
        <f t="shared" si="107"/>
        <v>0</v>
      </c>
      <c r="AC88" s="288"/>
      <c r="AD88" s="289">
        <f t="shared" si="89"/>
        <v>16.650000000000002</v>
      </c>
      <c r="AE88" s="289">
        <f t="shared" si="90"/>
        <v>16.649999999999999</v>
      </c>
      <c r="AF88" s="289">
        <f t="shared" si="108"/>
        <v>16.649999999999999</v>
      </c>
      <c r="AG88" s="358">
        <f t="shared" si="109"/>
        <v>10.489999999999998</v>
      </c>
      <c r="AH88" s="318">
        <f t="shared" si="110"/>
        <v>0.36184891341842013</v>
      </c>
      <c r="AI88" s="49">
        <f t="shared" si="111"/>
        <v>0</v>
      </c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7"/>
    </row>
    <row r="89" spans="1:48" s="50" customFormat="1" ht="71.099999999999994" customHeight="1" thickBot="1" x14ac:dyDescent="0.3">
      <c r="A89" s="454"/>
      <c r="B89" s="46" t="s">
        <v>61</v>
      </c>
      <c r="C89" s="280">
        <v>1</v>
      </c>
      <c r="D89" s="280">
        <v>40</v>
      </c>
      <c r="E89" s="281">
        <v>59.99</v>
      </c>
      <c r="F89" s="280">
        <v>11355</v>
      </c>
      <c r="G89" s="47">
        <v>0</v>
      </c>
      <c r="H89" s="48">
        <v>32.5</v>
      </c>
      <c r="I89" s="355">
        <f t="shared" si="92"/>
        <v>32.5</v>
      </c>
      <c r="J89" s="322">
        <v>37.44</v>
      </c>
      <c r="K89" s="356">
        <f t="shared" si="93"/>
        <v>37.44</v>
      </c>
      <c r="L89" s="322">
        <v>39</v>
      </c>
      <c r="M89" s="357">
        <f t="shared" si="94"/>
        <v>39</v>
      </c>
      <c r="N89" s="315">
        <f t="shared" si="95"/>
        <v>0</v>
      </c>
      <c r="O89" s="307" t="b">
        <f t="shared" si="96"/>
        <v>0</v>
      </c>
      <c r="P89" s="307">
        <f t="shared" si="97"/>
        <v>0</v>
      </c>
      <c r="Q89" s="307">
        <f>ROUND(P89,2)</f>
        <v>0</v>
      </c>
      <c r="R89" s="307">
        <f t="shared" si="99"/>
        <v>0</v>
      </c>
      <c r="S89" s="307"/>
      <c r="T89" s="307" t="b">
        <f t="shared" si="100"/>
        <v>0</v>
      </c>
      <c r="U89" s="307">
        <f t="shared" si="101"/>
        <v>0</v>
      </c>
      <c r="V89" s="307">
        <f>ROUND(U89,2)</f>
        <v>0</v>
      </c>
      <c r="W89" s="307">
        <f t="shared" si="103"/>
        <v>0</v>
      </c>
      <c r="X89" s="307"/>
      <c r="Y89" s="307">
        <f t="shared" si="104"/>
        <v>39</v>
      </c>
      <c r="Z89" s="307">
        <f t="shared" si="105"/>
        <v>39</v>
      </c>
      <c r="AA89" s="307">
        <f>ROUND(Z89,2)</f>
        <v>39</v>
      </c>
      <c r="AB89" s="307">
        <f t="shared" si="107"/>
        <v>0</v>
      </c>
      <c r="AC89" s="307"/>
      <c r="AD89" s="289">
        <f t="shared" si="89"/>
        <v>35.1</v>
      </c>
      <c r="AE89" s="289">
        <f t="shared" si="90"/>
        <v>35.1</v>
      </c>
      <c r="AF89" s="289">
        <f t="shared" si="108"/>
        <v>35.1</v>
      </c>
      <c r="AG89" s="359">
        <f t="shared" si="109"/>
        <v>20.990000000000002</v>
      </c>
      <c r="AH89" s="335">
        <f t="shared" si="110"/>
        <v>0.34989164860810135</v>
      </c>
      <c r="AI89" s="51">
        <f t="shared" si="111"/>
        <v>0</v>
      </c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7"/>
    </row>
    <row r="90" spans="1:48" s="50" customFormat="1" ht="52.35" customHeight="1" x14ac:dyDescent="0.25">
      <c r="A90" s="453" t="s">
        <v>70</v>
      </c>
      <c r="B90" s="44" t="s">
        <v>60</v>
      </c>
      <c r="C90" s="183">
        <v>1</v>
      </c>
      <c r="D90" s="183">
        <v>100</v>
      </c>
      <c r="E90" s="184">
        <v>28.99</v>
      </c>
      <c r="F90" s="183">
        <v>11356</v>
      </c>
      <c r="G90" s="22">
        <v>0</v>
      </c>
      <c r="H90" s="45">
        <v>14.35</v>
      </c>
      <c r="I90" s="354">
        <f t="shared" si="92"/>
        <v>14.35</v>
      </c>
      <c r="J90" s="297">
        <v>17.760000000000002</v>
      </c>
      <c r="K90" s="185">
        <f t="shared" si="93"/>
        <v>17.760000000000002</v>
      </c>
      <c r="L90" s="297">
        <v>18.5</v>
      </c>
      <c r="M90" s="210">
        <f t="shared" si="94"/>
        <v>18.5</v>
      </c>
      <c r="N90" s="287">
        <f t="shared" si="95"/>
        <v>0</v>
      </c>
      <c r="O90" s="288" t="b">
        <f t="shared" si="96"/>
        <v>0</v>
      </c>
      <c r="P90" s="288">
        <f t="shared" si="97"/>
        <v>0</v>
      </c>
      <c r="Q90" s="288">
        <f>ROUND(P90,2)</f>
        <v>0</v>
      </c>
      <c r="R90" s="288">
        <f t="shared" si="99"/>
        <v>0</v>
      </c>
      <c r="S90" s="288"/>
      <c r="T90" s="288" t="b">
        <f t="shared" si="100"/>
        <v>0</v>
      </c>
      <c r="U90" s="288">
        <f t="shared" si="101"/>
        <v>0</v>
      </c>
      <c r="V90" s="288">
        <f>ROUND(U90,2)</f>
        <v>0</v>
      </c>
      <c r="W90" s="288">
        <f t="shared" si="103"/>
        <v>0</v>
      </c>
      <c r="X90" s="288"/>
      <c r="Y90" s="288">
        <f t="shared" si="104"/>
        <v>18.5</v>
      </c>
      <c r="Z90" s="288">
        <f t="shared" si="105"/>
        <v>18.5</v>
      </c>
      <c r="AA90" s="288">
        <f>ROUND(Z90,2)</f>
        <v>18.5</v>
      </c>
      <c r="AB90" s="288">
        <f t="shared" si="107"/>
        <v>0</v>
      </c>
      <c r="AC90" s="288"/>
      <c r="AD90" s="289">
        <f t="shared" si="89"/>
        <v>16.650000000000002</v>
      </c>
      <c r="AE90" s="289">
        <f t="shared" si="90"/>
        <v>16.649999999999999</v>
      </c>
      <c r="AF90" s="289">
        <f t="shared" si="108"/>
        <v>16.649999999999999</v>
      </c>
      <c r="AG90" s="358">
        <f t="shared" si="109"/>
        <v>10.489999999999998</v>
      </c>
      <c r="AH90" s="318">
        <f t="shared" si="110"/>
        <v>0.36184891341842013</v>
      </c>
      <c r="AI90" s="49">
        <f t="shared" si="111"/>
        <v>0</v>
      </c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7"/>
    </row>
    <row r="91" spans="1:48" s="50" customFormat="1" ht="70.7" customHeight="1" thickBot="1" x14ac:dyDescent="0.3">
      <c r="A91" s="454"/>
      <c r="B91" s="46" t="s">
        <v>61</v>
      </c>
      <c r="C91" s="280">
        <v>1</v>
      </c>
      <c r="D91" s="280">
        <v>40</v>
      </c>
      <c r="E91" s="281">
        <v>59.99</v>
      </c>
      <c r="F91" s="280">
        <v>11357</v>
      </c>
      <c r="G91" s="47">
        <v>0</v>
      </c>
      <c r="H91" s="48">
        <v>32.5</v>
      </c>
      <c r="I91" s="355">
        <f t="shared" si="92"/>
        <v>32.5</v>
      </c>
      <c r="J91" s="322">
        <v>37.44</v>
      </c>
      <c r="K91" s="356">
        <f t="shared" si="93"/>
        <v>37.44</v>
      </c>
      <c r="L91" s="322">
        <v>39</v>
      </c>
      <c r="M91" s="357">
        <f t="shared" si="94"/>
        <v>39</v>
      </c>
      <c r="N91" s="315">
        <f t="shared" si="95"/>
        <v>0</v>
      </c>
      <c r="O91" s="307" t="b">
        <f t="shared" si="96"/>
        <v>0</v>
      </c>
      <c r="P91" s="307">
        <f t="shared" si="97"/>
        <v>0</v>
      </c>
      <c r="Q91" s="307">
        <f>ROUND(P91,2)</f>
        <v>0</v>
      </c>
      <c r="R91" s="307">
        <f t="shared" si="99"/>
        <v>0</v>
      </c>
      <c r="S91" s="307"/>
      <c r="T91" s="307" t="b">
        <f t="shared" si="100"/>
        <v>0</v>
      </c>
      <c r="U91" s="307">
        <f t="shared" si="101"/>
        <v>0</v>
      </c>
      <c r="V91" s="307">
        <f>ROUND(U91,2)</f>
        <v>0</v>
      </c>
      <c r="W91" s="307">
        <f t="shared" si="103"/>
        <v>0</v>
      </c>
      <c r="X91" s="307"/>
      <c r="Y91" s="307">
        <f t="shared" si="104"/>
        <v>39</v>
      </c>
      <c r="Z91" s="307">
        <f t="shared" si="105"/>
        <v>39</v>
      </c>
      <c r="AA91" s="307">
        <f>ROUND(Z91,2)</f>
        <v>39</v>
      </c>
      <c r="AB91" s="307">
        <f t="shared" si="107"/>
        <v>0</v>
      </c>
      <c r="AC91" s="307"/>
      <c r="AD91" s="289">
        <f t="shared" si="89"/>
        <v>35.1</v>
      </c>
      <c r="AE91" s="289">
        <f t="shared" si="90"/>
        <v>35.1</v>
      </c>
      <c r="AF91" s="289">
        <f t="shared" si="108"/>
        <v>35.1</v>
      </c>
      <c r="AG91" s="359">
        <f t="shared" si="109"/>
        <v>20.990000000000002</v>
      </c>
      <c r="AH91" s="335">
        <f t="shared" si="110"/>
        <v>0.34989164860810135</v>
      </c>
      <c r="AI91" s="51">
        <f t="shared" si="111"/>
        <v>0</v>
      </c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7"/>
    </row>
    <row r="92" spans="1:48" s="54" customFormat="1" ht="22.35" customHeight="1" x14ac:dyDescent="0.25">
      <c r="A92" s="453" t="s">
        <v>71</v>
      </c>
      <c r="B92" s="44" t="s">
        <v>60</v>
      </c>
      <c r="C92" s="183">
        <v>1</v>
      </c>
      <c r="D92" s="183">
        <v>100</v>
      </c>
      <c r="E92" s="184">
        <v>24.99</v>
      </c>
      <c r="F92" s="183">
        <v>12190</v>
      </c>
      <c r="G92" s="22">
        <v>0</v>
      </c>
      <c r="H92" s="45">
        <v>12.75</v>
      </c>
      <c r="I92" s="354">
        <f t="shared" si="92"/>
        <v>12.75</v>
      </c>
      <c r="J92" s="297">
        <v>14.85</v>
      </c>
      <c r="K92" s="184">
        <f t="shared" si="93"/>
        <v>14.85</v>
      </c>
      <c r="L92" s="297">
        <v>16.5</v>
      </c>
      <c r="M92" s="186">
        <f t="shared" si="94"/>
        <v>16.5</v>
      </c>
      <c r="N92" s="319">
        <f t="shared" si="95"/>
        <v>0</v>
      </c>
      <c r="O92" s="302" t="b">
        <f t="shared" si="96"/>
        <v>0</v>
      </c>
      <c r="P92" s="302">
        <f t="shared" si="97"/>
        <v>0</v>
      </c>
      <c r="Q92" s="302">
        <f t="shared" ref="Q92:Q93" si="112">ROUND(P92,2)</f>
        <v>0</v>
      </c>
      <c r="R92" s="302">
        <f t="shared" si="99"/>
        <v>0</v>
      </c>
      <c r="S92" s="302"/>
      <c r="T92" s="302" t="b">
        <f t="shared" si="100"/>
        <v>0</v>
      </c>
      <c r="U92" s="302">
        <f t="shared" si="101"/>
        <v>0</v>
      </c>
      <c r="V92" s="302">
        <f t="shared" ref="V92:V93" si="113">ROUND(U92,2)</f>
        <v>0</v>
      </c>
      <c r="W92" s="302">
        <f t="shared" si="103"/>
        <v>0</v>
      </c>
      <c r="X92" s="302"/>
      <c r="Y92" s="302">
        <f t="shared" si="104"/>
        <v>16.5</v>
      </c>
      <c r="Z92" s="302">
        <f t="shared" si="105"/>
        <v>16.5</v>
      </c>
      <c r="AA92" s="302">
        <f t="shared" ref="AA92:AA93" si="114">ROUND(Z92,2)</f>
        <v>16.5</v>
      </c>
      <c r="AB92" s="302">
        <f t="shared" si="107"/>
        <v>0</v>
      </c>
      <c r="AC92" s="302"/>
      <c r="AD92" s="289">
        <f t="shared" si="89"/>
        <v>14.85</v>
      </c>
      <c r="AE92" s="289">
        <f t="shared" si="90"/>
        <v>14.85</v>
      </c>
      <c r="AF92" s="289">
        <f t="shared" si="108"/>
        <v>14.85</v>
      </c>
      <c r="AG92" s="360">
        <f t="shared" si="109"/>
        <v>8.4899999999999984</v>
      </c>
      <c r="AH92" s="321">
        <f t="shared" si="110"/>
        <v>0.33973589435774304</v>
      </c>
      <c r="AI92" s="52">
        <f t="shared" si="111"/>
        <v>0</v>
      </c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101"/>
    </row>
    <row r="93" spans="1:48" s="54" customFormat="1" ht="22.35" customHeight="1" thickBot="1" x14ac:dyDescent="0.3">
      <c r="A93" s="455"/>
      <c r="B93" s="55" t="s">
        <v>61</v>
      </c>
      <c r="C93" s="194">
        <v>1</v>
      </c>
      <c r="D93" s="194">
        <v>40</v>
      </c>
      <c r="E93" s="195">
        <v>59.99</v>
      </c>
      <c r="F93" s="194">
        <v>12191</v>
      </c>
      <c r="G93" s="24">
        <v>0</v>
      </c>
      <c r="H93" s="56">
        <v>32</v>
      </c>
      <c r="I93" s="361">
        <f t="shared" si="92"/>
        <v>32</v>
      </c>
      <c r="J93" s="306">
        <v>35.5</v>
      </c>
      <c r="K93" s="195">
        <f t="shared" si="93"/>
        <v>35.5</v>
      </c>
      <c r="L93" s="306">
        <v>38.75</v>
      </c>
      <c r="M93" s="197">
        <f t="shared" si="94"/>
        <v>38.75</v>
      </c>
      <c r="N93" s="315">
        <f t="shared" si="95"/>
        <v>0</v>
      </c>
      <c r="O93" s="306" t="b">
        <f t="shared" si="96"/>
        <v>0</v>
      </c>
      <c r="P93" s="306">
        <f t="shared" si="97"/>
        <v>0</v>
      </c>
      <c r="Q93" s="306">
        <f t="shared" si="112"/>
        <v>0</v>
      </c>
      <c r="R93" s="306">
        <f t="shared" si="99"/>
        <v>0</v>
      </c>
      <c r="S93" s="306"/>
      <c r="T93" s="306" t="b">
        <f t="shared" si="100"/>
        <v>0</v>
      </c>
      <c r="U93" s="306">
        <f t="shared" si="101"/>
        <v>0</v>
      </c>
      <c r="V93" s="306">
        <f t="shared" si="113"/>
        <v>0</v>
      </c>
      <c r="W93" s="306">
        <f t="shared" si="103"/>
        <v>0</v>
      </c>
      <c r="X93" s="306"/>
      <c r="Y93" s="306">
        <f t="shared" si="104"/>
        <v>38.75</v>
      </c>
      <c r="Z93" s="306">
        <f t="shared" si="105"/>
        <v>38.75</v>
      </c>
      <c r="AA93" s="306">
        <f t="shared" si="114"/>
        <v>38.75</v>
      </c>
      <c r="AB93" s="306">
        <f t="shared" si="107"/>
        <v>0</v>
      </c>
      <c r="AC93" s="306"/>
      <c r="AD93" s="289">
        <f t="shared" si="89"/>
        <v>34.875</v>
      </c>
      <c r="AE93" s="289">
        <f t="shared" si="90"/>
        <v>34.880000000000003</v>
      </c>
      <c r="AF93" s="289">
        <f t="shared" si="108"/>
        <v>34.880000000000003</v>
      </c>
      <c r="AG93" s="362">
        <f t="shared" si="109"/>
        <v>21.240000000000002</v>
      </c>
      <c r="AH93" s="335">
        <f t="shared" si="110"/>
        <v>0.35405900983497252</v>
      </c>
      <c r="AI93" s="57">
        <f t="shared" si="111"/>
        <v>0</v>
      </c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101"/>
    </row>
    <row r="94" spans="1:48" s="171" customFormat="1" ht="21.75" customHeight="1" thickBot="1" x14ac:dyDescent="0.3">
      <c r="A94" s="456" t="s">
        <v>72</v>
      </c>
      <c r="B94" s="457"/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363" t="s">
        <v>0</v>
      </c>
      <c r="AE94" s="363" t="s">
        <v>0</v>
      </c>
      <c r="AF94" s="363" t="s">
        <v>0</v>
      </c>
      <c r="AG94" s="233"/>
      <c r="AH94" s="364"/>
      <c r="AI94" s="353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276"/>
    </row>
    <row r="95" spans="1:48" s="50" customFormat="1" ht="22.35" customHeight="1" thickBot="1" x14ac:dyDescent="0.3">
      <c r="A95" s="365" t="s">
        <v>134</v>
      </c>
      <c r="B95" s="112" t="s">
        <v>60</v>
      </c>
      <c r="C95" s="366">
        <v>1</v>
      </c>
      <c r="D95" s="366">
        <v>144</v>
      </c>
      <c r="E95" s="367">
        <v>44.99</v>
      </c>
      <c r="F95" s="366">
        <v>11925</v>
      </c>
      <c r="G95" s="113">
        <v>0</v>
      </c>
      <c r="H95" s="114">
        <v>27.26</v>
      </c>
      <c r="I95" s="367">
        <f>IF($B$3="c",H95,IF($B$3="b",H95,IF($B$3="a",Q95)))</f>
        <v>27.26</v>
      </c>
      <c r="J95" s="367">
        <v>27.84</v>
      </c>
      <c r="K95" s="367">
        <f>IF($B$3="c",J95,IF($B$3="a",J95,IF($B$3="b",V95)))</f>
        <v>27.84</v>
      </c>
      <c r="L95" s="367">
        <v>29</v>
      </c>
      <c r="M95" s="367">
        <f>IF($B$3="c",AA95,IF($B$3="a",L95,IF($B$3="b",L95)))</f>
        <v>29</v>
      </c>
      <c r="N95" s="370">
        <f>L95*G95</f>
        <v>0</v>
      </c>
      <c r="O95" s="371" t="b">
        <f>IF($B$3="a",H95)</f>
        <v>0</v>
      </c>
      <c r="P95" s="371">
        <f>IF($B$4=0,O95*1,IF($B$4=2,O95*0.98,IF($B$4=4,O95*0.96,IF($B$4=6,O95*0.94))))</f>
        <v>0</v>
      </c>
      <c r="Q95" s="371">
        <f>ROUND(P95,2)</f>
        <v>0</v>
      </c>
      <c r="R95" s="371">
        <f>G95*Q95</f>
        <v>0</v>
      </c>
      <c r="S95" s="371"/>
      <c r="T95" s="371" t="b">
        <f>IF($B$3="b",J95)</f>
        <v>0</v>
      </c>
      <c r="U95" s="371">
        <f>IF($B$4=0,T95*1,IF($B$4=2,T95*0.98,IF($B$4=4,T95*0.96,IF($B$4=6,T95*0.94))))</f>
        <v>0</v>
      </c>
      <c r="V95" s="371">
        <f>ROUND(U95,2)</f>
        <v>0</v>
      </c>
      <c r="W95" s="371">
        <f>G95*V95</f>
        <v>0</v>
      </c>
      <c r="X95" s="371"/>
      <c r="Y95" s="371">
        <f>IF($B$3="c",L95)</f>
        <v>29</v>
      </c>
      <c r="Z95" s="371">
        <f>IF($B$4=0,Y95*1,IF($B$4=2,Y95*0.98,IF($B$4=4,Y95*0.96,IF($B$4=6,Y95*0.94))))</f>
        <v>29</v>
      </c>
      <c r="AA95" s="371">
        <f>ROUND(Z95,2)</f>
        <v>29</v>
      </c>
      <c r="AB95" s="371">
        <f>G95*AA95</f>
        <v>0</v>
      </c>
      <c r="AC95" s="371"/>
      <c r="AD95" s="294">
        <f t="shared" ref="AD95" si="115">(AA95+V95+Q95)*0.9</f>
        <v>26.1</v>
      </c>
      <c r="AE95" s="294">
        <f t="shared" ref="AE95" si="116">ROUND(AD95,2)</f>
        <v>26.1</v>
      </c>
      <c r="AF95" s="294">
        <f>AE95*C95</f>
        <v>26.1</v>
      </c>
      <c r="AG95" s="372">
        <f>E95-(P95+V95+AA95)</f>
        <v>15.990000000000002</v>
      </c>
      <c r="AH95" s="373">
        <f>AG95/E95</f>
        <v>0.3554123138475217</v>
      </c>
      <c r="AI95" s="49">
        <f>G95/C95</f>
        <v>0</v>
      </c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7"/>
    </row>
    <row r="96" spans="1:48" s="50" customFormat="1" ht="22.35" customHeight="1" x14ac:dyDescent="0.25">
      <c r="A96" s="458" t="s">
        <v>73</v>
      </c>
      <c r="B96" s="95" t="s">
        <v>60</v>
      </c>
      <c r="C96" s="176">
        <v>1</v>
      </c>
      <c r="D96" s="176">
        <v>96</v>
      </c>
      <c r="E96" s="178">
        <v>36.99</v>
      </c>
      <c r="F96" s="176">
        <v>10250</v>
      </c>
      <c r="G96" s="93">
        <v>0</v>
      </c>
      <c r="H96" s="105">
        <v>22.09</v>
      </c>
      <c r="I96" s="178">
        <f>IF($B$3="c",H96,IF($B$3="b",H96,IF($B$3="a",Q96)))</f>
        <v>22.09</v>
      </c>
      <c r="J96" s="178">
        <v>22.56</v>
      </c>
      <c r="K96" s="178">
        <f>IF($B$3="c",J96,IF($B$3="a",J96,IF($B$3="b",V96)))</f>
        <v>22.56</v>
      </c>
      <c r="L96" s="178">
        <v>23.5</v>
      </c>
      <c r="M96" s="179">
        <f>IF($B$3="c",AA96,IF($B$3="a",L96,IF($B$3="b",L96)))</f>
        <v>23.5</v>
      </c>
      <c r="N96" s="287">
        <f>L96*G96</f>
        <v>0</v>
      </c>
      <c r="O96" s="288" t="b">
        <f>IF($B$3="a",H96)</f>
        <v>0</v>
      </c>
      <c r="P96" s="288">
        <f>IF($B$4=0,O96*1,IF($B$4=2,O96*0.98,IF($B$4=4,O96*0.96,IF($B$4=6,O96*0.94))))</f>
        <v>0</v>
      </c>
      <c r="Q96" s="288">
        <f>ROUND(P96,2)</f>
        <v>0</v>
      </c>
      <c r="R96" s="288">
        <f>G96*Q96</f>
        <v>0</v>
      </c>
      <c r="S96" s="288"/>
      <c r="T96" s="288" t="b">
        <f>IF($B$3="b",J96)</f>
        <v>0</v>
      </c>
      <c r="U96" s="288">
        <f>IF($B$4=0,T96*1,IF($B$4=2,T96*0.98,IF($B$4=4,T96*0.96,IF($B$4=6,T96*0.94))))</f>
        <v>0</v>
      </c>
      <c r="V96" s="288">
        <f>ROUND(U96,2)</f>
        <v>0</v>
      </c>
      <c r="W96" s="288">
        <f>G96*V96</f>
        <v>0</v>
      </c>
      <c r="X96" s="288"/>
      <c r="Y96" s="288">
        <f>IF($B$3="c",L96)</f>
        <v>23.5</v>
      </c>
      <c r="Z96" s="288">
        <f>IF($B$4=0,Y96*1,IF($B$4=2,Y96*0.98,IF($B$4=4,Y96*0.96,IF($B$4=6,Y96*0.94))))</f>
        <v>23.5</v>
      </c>
      <c r="AA96" s="288">
        <f>ROUND(Z96,2)</f>
        <v>23.5</v>
      </c>
      <c r="AB96" s="288">
        <f>G96*AA96</f>
        <v>0</v>
      </c>
      <c r="AC96" s="288"/>
      <c r="AD96" s="298">
        <f t="shared" si="89"/>
        <v>21.150000000000002</v>
      </c>
      <c r="AE96" s="298">
        <f t="shared" si="90"/>
        <v>21.15</v>
      </c>
      <c r="AF96" s="298">
        <f>AE96*C96</f>
        <v>21.15</v>
      </c>
      <c r="AG96" s="374">
        <f>E96-(P96+V96+AA96)</f>
        <v>13.490000000000002</v>
      </c>
      <c r="AH96" s="318">
        <f>AG96/E96</f>
        <v>0.36469316031359833</v>
      </c>
      <c r="AI96" s="49">
        <f>G96/C96</f>
        <v>0</v>
      </c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7"/>
    </row>
    <row r="97" spans="1:48" s="50" customFormat="1" ht="22.35" customHeight="1" thickBot="1" x14ac:dyDescent="0.3">
      <c r="A97" s="459"/>
      <c r="B97" s="96" t="s">
        <v>61</v>
      </c>
      <c r="C97" s="203">
        <v>1</v>
      </c>
      <c r="D97" s="203">
        <v>40</v>
      </c>
      <c r="E97" s="204">
        <v>84.99</v>
      </c>
      <c r="F97" s="203">
        <v>10251</v>
      </c>
      <c r="G97" s="97">
        <v>0</v>
      </c>
      <c r="H97" s="106">
        <v>53.11</v>
      </c>
      <c r="I97" s="204">
        <f>IF($B$3="c",H97,IF($B$3="b",H97,IF($B$3="a",Q97)))</f>
        <v>53.11</v>
      </c>
      <c r="J97" s="204">
        <v>54.24</v>
      </c>
      <c r="K97" s="204">
        <f>IF($B$3="c",J97,IF($B$3="a",J97,IF($B$3="b",V97)))</f>
        <v>54.24</v>
      </c>
      <c r="L97" s="204">
        <v>56.5</v>
      </c>
      <c r="M97" s="205">
        <f>IF($B$3="c",AA97,IF($B$3="a",L97,IF($B$3="b",L97)))</f>
        <v>56.5</v>
      </c>
      <c r="N97" s="315">
        <f>L97*G97</f>
        <v>0</v>
      </c>
      <c r="O97" s="307" t="b">
        <f>IF($B$3="a",H97)</f>
        <v>0</v>
      </c>
      <c r="P97" s="307">
        <f>IF($B$4=0,O97*1,IF($B$4=2,O97*0.98,IF($B$4=4,O97*0.96,IF($B$4=6,O97*0.94))))</f>
        <v>0</v>
      </c>
      <c r="Q97" s="307">
        <f>ROUND(P97,2)</f>
        <v>0</v>
      </c>
      <c r="R97" s="307">
        <f>G97*Q97</f>
        <v>0</v>
      </c>
      <c r="S97" s="307"/>
      <c r="T97" s="307" t="b">
        <f>IF($B$3="b",J97)</f>
        <v>0</v>
      </c>
      <c r="U97" s="307">
        <f>IF($B$4=0,T97*1,IF($B$4=2,T97*0.98,IF($B$4=4,T97*0.96,IF($B$4=6,T97*0.94))))</f>
        <v>0</v>
      </c>
      <c r="V97" s="307">
        <f>ROUND(U97,2)</f>
        <v>0</v>
      </c>
      <c r="W97" s="307">
        <f>G97*V97</f>
        <v>0</v>
      </c>
      <c r="X97" s="307"/>
      <c r="Y97" s="307">
        <f>IF($B$3="c",L97)</f>
        <v>56.5</v>
      </c>
      <c r="Z97" s="307">
        <f>IF($B$4=0,Y97*1,IF($B$4=2,Y97*0.98,IF($B$4=4,Y97*0.96,IF($B$4=6,Y97*0.94))))</f>
        <v>56.5</v>
      </c>
      <c r="AA97" s="307">
        <f>ROUND(Z97,2)</f>
        <v>56.5</v>
      </c>
      <c r="AB97" s="307">
        <f>G97*AA97</f>
        <v>0</v>
      </c>
      <c r="AC97" s="307"/>
      <c r="AD97" s="325">
        <f t="shared" si="89"/>
        <v>50.85</v>
      </c>
      <c r="AE97" s="325">
        <f t="shared" si="90"/>
        <v>50.85</v>
      </c>
      <c r="AF97" s="325">
        <f>AE97*C97</f>
        <v>50.85</v>
      </c>
      <c r="AG97" s="362">
        <f>E97-(P97+V97+AA97)</f>
        <v>28.489999999999995</v>
      </c>
      <c r="AH97" s="335">
        <f>AG97/E97</f>
        <v>0.33521590775385335</v>
      </c>
      <c r="AI97" s="51">
        <f>G97/C97</f>
        <v>0</v>
      </c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7"/>
    </row>
    <row r="98" spans="1:48" ht="34.35" customHeight="1" thickBot="1" x14ac:dyDescent="0.3">
      <c r="A98" s="231" t="s">
        <v>74</v>
      </c>
      <c r="B98" s="115" t="s">
        <v>60</v>
      </c>
      <c r="C98" s="368">
        <v>1</v>
      </c>
      <c r="D98" s="368">
        <v>104</v>
      </c>
      <c r="E98" s="369">
        <v>39.99</v>
      </c>
      <c r="F98" s="368">
        <v>11591</v>
      </c>
      <c r="G98" s="116">
        <v>0</v>
      </c>
      <c r="H98" s="117">
        <v>23.67</v>
      </c>
      <c r="I98" s="369">
        <f>IF($B$3="c",H98,IF($B$3="b",H98,IF($B$3="a",Q98)))</f>
        <v>23.67</v>
      </c>
      <c r="J98" s="375">
        <v>24.43</v>
      </c>
      <c r="K98" s="369">
        <f>IF($B$3="c",J98,IF($B$3="a",J98,IF($B$3="b",V98)))</f>
        <v>24.43</v>
      </c>
      <c r="L98" s="375">
        <v>25.45</v>
      </c>
      <c r="M98" s="369">
        <f>IF($B$3="c",AA98,IF($B$3="a",L98,IF($B$3="b",L98)))</f>
        <v>25.45</v>
      </c>
      <c r="N98" s="375">
        <f>L98*G98</f>
        <v>0</v>
      </c>
      <c r="O98" s="376" t="b">
        <f>IF($B$3="a",H98)</f>
        <v>0</v>
      </c>
      <c r="P98" s="376">
        <f>IF($B$4=0,O98*1,IF($B$4=2,O98*0.98,IF($B$4=4,O98*0.96,IF($B$4=6,O98*0.94))))</f>
        <v>0</v>
      </c>
      <c r="Q98" s="376">
        <f>ROUND(P98,2)</f>
        <v>0</v>
      </c>
      <c r="R98" s="376">
        <f>G98*Q98</f>
        <v>0</v>
      </c>
      <c r="S98" s="376"/>
      <c r="T98" s="376" t="b">
        <f>IF($B$3="b",J98)</f>
        <v>0</v>
      </c>
      <c r="U98" s="376">
        <f>IF($B$4=0,T98*1,IF($B$4=2,T98*0.98,IF($B$4=4,T98*0.96,IF($B$4=6,T98*0.94))))</f>
        <v>0</v>
      </c>
      <c r="V98" s="376">
        <f>ROUND(U98,2)</f>
        <v>0</v>
      </c>
      <c r="W98" s="376">
        <f>G98*V98</f>
        <v>0</v>
      </c>
      <c r="X98" s="376"/>
      <c r="Y98" s="376">
        <f>IF($B$3="c",L98)</f>
        <v>25.45</v>
      </c>
      <c r="Z98" s="376">
        <f>IF($B$4=0,Y98*1,IF($B$4=2,Y98*0.98,IF($B$4=4,Y98*0.96,IF($B$4=6,Y98*0.94))))</f>
        <v>25.45</v>
      </c>
      <c r="AA98" s="376">
        <f>ROUND(Z98,2)</f>
        <v>25.45</v>
      </c>
      <c r="AB98" s="376">
        <f>G98*AA98</f>
        <v>0</v>
      </c>
      <c r="AC98" s="376"/>
      <c r="AD98" s="289">
        <f t="shared" si="89"/>
        <v>22.905000000000001</v>
      </c>
      <c r="AE98" s="289">
        <f t="shared" si="90"/>
        <v>22.91</v>
      </c>
      <c r="AF98" s="289">
        <f>AE98*C98</f>
        <v>22.91</v>
      </c>
      <c r="AG98" s="377">
        <f>E98-(P98+V98+AA98)</f>
        <v>14.540000000000003</v>
      </c>
      <c r="AH98" s="378">
        <f>AG98/E98</f>
        <v>0.36359089772443115</v>
      </c>
      <c r="AI98" s="13">
        <f>G98/C98</f>
        <v>0</v>
      </c>
    </row>
    <row r="99" spans="1:48" s="171" customFormat="1" ht="22.35" customHeight="1" thickBot="1" x14ac:dyDescent="0.3">
      <c r="A99" s="460" t="s">
        <v>135</v>
      </c>
      <c r="B99" s="461"/>
      <c r="C99" s="461"/>
      <c r="D99" s="461"/>
      <c r="E99" s="461"/>
      <c r="F99" s="461"/>
      <c r="G99" s="461"/>
      <c r="H99" s="461"/>
      <c r="I99" s="461"/>
      <c r="J99" s="461"/>
      <c r="K99" s="461"/>
      <c r="L99" s="461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380" t="s">
        <v>0</v>
      </c>
      <c r="AE99" s="380" t="s">
        <v>0</v>
      </c>
      <c r="AF99" s="380" t="s">
        <v>0</v>
      </c>
      <c r="AG99" s="381"/>
      <c r="AH99" s="382"/>
      <c r="AI99" s="336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276"/>
    </row>
    <row r="100" spans="1:48" ht="22.35" customHeight="1" x14ac:dyDescent="0.25">
      <c r="A100" s="458" t="s">
        <v>75</v>
      </c>
      <c r="B100" s="340" t="s">
        <v>60</v>
      </c>
      <c r="C100" s="176">
        <v>1</v>
      </c>
      <c r="D100" s="176">
        <v>150</v>
      </c>
      <c r="E100" s="178">
        <v>19.989999999999998</v>
      </c>
      <c r="F100" s="176">
        <v>12360</v>
      </c>
      <c r="G100" s="93">
        <v>0</v>
      </c>
      <c r="H100" s="105">
        <v>13.6</v>
      </c>
      <c r="I100" s="178">
        <f t="shared" ref="I100:I106" si="117">IF($B$3="c",H100,IF($B$3="b",H100,IF($B$3="a",Q100)))</f>
        <v>13.6</v>
      </c>
      <c r="J100" s="178">
        <v>13.6</v>
      </c>
      <c r="K100" s="178">
        <f t="shared" ref="K100:K106" si="118">IF($B$3="c",J100,IF($B$3="a",J100,IF($B$3="b",V100)))</f>
        <v>13.6</v>
      </c>
      <c r="L100" s="178">
        <v>13.6</v>
      </c>
      <c r="M100" s="184">
        <f t="shared" ref="M100:M106" si="119">IF($B$3="c",AA100,IF($B$3="a",L100,IF($B$3="b",L100)))</f>
        <v>13.6</v>
      </c>
      <c r="N100" s="297">
        <f t="shared" ref="N100:N103" si="120">L100*G100</f>
        <v>0</v>
      </c>
      <c r="O100" s="288" t="b">
        <f t="shared" ref="O100:O103" si="121">IF($B$3="a",H100)</f>
        <v>0</v>
      </c>
      <c r="P100" s="288">
        <f t="shared" ref="P100:P103" si="122">IF($B$4=0,O100*1,IF($B$4=2,O100*1,IF($B$4=4,O100*1,IF($B$4=6,O100*1))))</f>
        <v>0</v>
      </c>
      <c r="Q100" s="288">
        <f t="shared" ref="Q100:Q103" si="123">ROUND(P100,2)</f>
        <v>0</v>
      </c>
      <c r="R100" s="288">
        <f t="shared" ref="R100:R103" si="124">G100*Q100</f>
        <v>0</v>
      </c>
      <c r="S100" s="288"/>
      <c r="T100" s="288" t="b">
        <f t="shared" ref="T100:T103" si="125">IF($B$3="b",J100)</f>
        <v>0</v>
      </c>
      <c r="U100" s="288">
        <f t="shared" ref="U100:U103" si="126">IF($B$4=0,T100*1,IF($B$4=2,T100*1,IF($B$4=4,T100*1,IF($B$4=6,T100*1))))</f>
        <v>0</v>
      </c>
      <c r="V100" s="288">
        <f t="shared" ref="V100:V103" si="127">ROUND(U100,2)</f>
        <v>0</v>
      </c>
      <c r="W100" s="288">
        <f t="shared" ref="W100:W103" si="128">G100*V100</f>
        <v>0</v>
      </c>
      <c r="X100" s="288"/>
      <c r="Y100" s="288">
        <f t="shared" ref="Y100:Y103" si="129">IF($B$3="c",L100)</f>
        <v>13.6</v>
      </c>
      <c r="Z100" s="288">
        <f t="shared" ref="Z100:Z103" si="130">IF($B$4=0,Y100*1,IF($B$4=2,Y100*1,IF($B$4=4,Y100*1,IF($B$4=6,Y100*1))))</f>
        <v>13.6</v>
      </c>
      <c r="AA100" s="288">
        <f t="shared" ref="AA100:AA103" si="131">ROUND(Z100,2)</f>
        <v>13.6</v>
      </c>
      <c r="AB100" s="288">
        <f t="shared" ref="AB100:AB103" si="132">G100*AA100</f>
        <v>0</v>
      </c>
      <c r="AC100" s="288"/>
      <c r="AD100" s="289">
        <f t="shared" ref="AD100:AD101" si="133">(AA100+V100+Q100)*0.9</f>
        <v>12.24</v>
      </c>
      <c r="AE100" s="289">
        <f t="shared" ref="AE100:AE101" si="134">ROUND(AD100,2)</f>
        <v>12.24</v>
      </c>
      <c r="AF100" s="289">
        <f t="shared" ref="AF100:AF106" si="135">AE100*C100</f>
        <v>12.24</v>
      </c>
      <c r="AG100" s="299">
        <f t="shared" ref="AG100:AG106" si="136">E100-(P100+V100+AA100)</f>
        <v>6.3899999999999988</v>
      </c>
      <c r="AH100" s="291">
        <f t="shared" ref="AH100:AH106" si="137">AG100/E100</f>
        <v>0.31965982991495745</v>
      </c>
      <c r="AI100" s="13">
        <f t="shared" ref="AI100:AI106" si="138">G100/C100</f>
        <v>0</v>
      </c>
    </row>
    <row r="101" spans="1:48" ht="22.35" customHeight="1" thickBot="1" x14ac:dyDescent="0.3">
      <c r="A101" s="459"/>
      <c r="B101" s="341" t="s">
        <v>61</v>
      </c>
      <c r="C101" s="203">
        <v>1</v>
      </c>
      <c r="D101" s="203">
        <v>50</v>
      </c>
      <c r="E101" s="204">
        <v>54.99</v>
      </c>
      <c r="F101" s="203">
        <v>12361</v>
      </c>
      <c r="G101" s="97">
        <v>0</v>
      </c>
      <c r="H101" s="106">
        <v>35</v>
      </c>
      <c r="I101" s="204">
        <f t="shared" si="117"/>
        <v>35</v>
      </c>
      <c r="J101" s="204">
        <v>35</v>
      </c>
      <c r="K101" s="204">
        <f t="shared" si="118"/>
        <v>35</v>
      </c>
      <c r="L101" s="204">
        <v>35</v>
      </c>
      <c r="M101" s="195">
        <f t="shared" si="119"/>
        <v>35</v>
      </c>
      <c r="N101" s="306">
        <f t="shared" si="120"/>
        <v>0</v>
      </c>
      <c r="O101" s="307" t="b">
        <f t="shared" si="121"/>
        <v>0</v>
      </c>
      <c r="P101" s="307">
        <f t="shared" si="122"/>
        <v>0</v>
      </c>
      <c r="Q101" s="307">
        <f t="shared" si="123"/>
        <v>0</v>
      </c>
      <c r="R101" s="307">
        <f t="shared" si="124"/>
        <v>0</v>
      </c>
      <c r="S101" s="307"/>
      <c r="T101" s="307" t="b">
        <f t="shared" si="125"/>
        <v>0</v>
      </c>
      <c r="U101" s="307">
        <f t="shared" si="126"/>
        <v>0</v>
      </c>
      <c r="V101" s="307">
        <f t="shared" si="127"/>
        <v>0</v>
      </c>
      <c r="W101" s="307">
        <f t="shared" si="128"/>
        <v>0</v>
      </c>
      <c r="X101" s="307"/>
      <c r="Y101" s="307">
        <f t="shared" si="129"/>
        <v>35</v>
      </c>
      <c r="Z101" s="307">
        <f t="shared" si="130"/>
        <v>35</v>
      </c>
      <c r="AA101" s="307">
        <f t="shared" si="131"/>
        <v>35</v>
      </c>
      <c r="AB101" s="307">
        <f t="shared" si="132"/>
        <v>0</v>
      </c>
      <c r="AC101" s="307"/>
      <c r="AD101" s="289">
        <f t="shared" si="133"/>
        <v>31.5</v>
      </c>
      <c r="AE101" s="289">
        <f t="shared" si="134"/>
        <v>31.5</v>
      </c>
      <c r="AF101" s="289">
        <f t="shared" si="135"/>
        <v>31.5</v>
      </c>
      <c r="AG101" s="309">
        <f t="shared" si="136"/>
        <v>19.990000000000002</v>
      </c>
      <c r="AH101" s="316">
        <f t="shared" si="137"/>
        <v>0.3635206401163848</v>
      </c>
      <c r="AI101" s="39">
        <f t="shared" si="138"/>
        <v>0</v>
      </c>
    </row>
    <row r="102" spans="1:48" s="60" customFormat="1" ht="22.35" customHeight="1" x14ac:dyDescent="0.25">
      <c r="A102" s="450" t="s">
        <v>76</v>
      </c>
      <c r="B102" s="340" t="s">
        <v>60</v>
      </c>
      <c r="C102" s="176">
        <v>1</v>
      </c>
      <c r="D102" s="176">
        <v>150</v>
      </c>
      <c r="E102" s="178">
        <v>18.989999999999998</v>
      </c>
      <c r="F102" s="176">
        <v>10233</v>
      </c>
      <c r="G102" s="93">
        <v>0</v>
      </c>
      <c r="H102" s="105">
        <v>11</v>
      </c>
      <c r="I102" s="178">
        <f t="shared" si="117"/>
        <v>11</v>
      </c>
      <c r="J102" s="178">
        <v>11</v>
      </c>
      <c r="K102" s="178">
        <f t="shared" si="118"/>
        <v>11</v>
      </c>
      <c r="L102" s="178">
        <v>11</v>
      </c>
      <c r="M102" s="184">
        <f t="shared" si="119"/>
        <v>11</v>
      </c>
      <c r="N102" s="297">
        <f t="shared" si="120"/>
        <v>0</v>
      </c>
      <c r="O102" s="288" t="b">
        <f t="shared" si="121"/>
        <v>0</v>
      </c>
      <c r="P102" s="288">
        <f t="shared" si="122"/>
        <v>0</v>
      </c>
      <c r="Q102" s="288">
        <f t="shared" si="123"/>
        <v>0</v>
      </c>
      <c r="R102" s="288">
        <f t="shared" si="124"/>
        <v>0</v>
      </c>
      <c r="S102" s="288"/>
      <c r="T102" s="288" t="b">
        <f t="shared" si="125"/>
        <v>0</v>
      </c>
      <c r="U102" s="288">
        <f t="shared" si="126"/>
        <v>0</v>
      </c>
      <c r="V102" s="288">
        <f t="shared" si="127"/>
        <v>0</v>
      </c>
      <c r="W102" s="288">
        <f t="shared" si="128"/>
        <v>0</v>
      </c>
      <c r="X102" s="288"/>
      <c r="Y102" s="288">
        <f t="shared" si="129"/>
        <v>11</v>
      </c>
      <c r="Z102" s="288">
        <f t="shared" si="130"/>
        <v>11</v>
      </c>
      <c r="AA102" s="288">
        <f t="shared" si="131"/>
        <v>11</v>
      </c>
      <c r="AB102" s="288">
        <f t="shared" si="132"/>
        <v>0</v>
      </c>
      <c r="AC102" s="288"/>
      <c r="AD102" s="298">
        <f t="shared" si="89"/>
        <v>9.9</v>
      </c>
      <c r="AE102" s="298">
        <f t="shared" si="90"/>
        <v>9.9</v>
      </c>
      <c r="AF102" s="298">
        <f t="shared" si="135"/>
        <v>9.9</v>
      </c>
      <c r="AG102" s="299">
        <f t="shared" si="136"/>
        <v>7.9899999999999984</v>
      </c>
      <c r="AH102" s="300">
        <f t="shared" si="137"/>
        <v>0.42074776197998942</v>
      </c>
      <c r="AI102" s="58">
        <f t="shared" si="138"/>
        <v>0</v>
      </c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</row>
    <row r="103" spans="1:48" s="60" customFormat="1" ht="22.35" customHeight="1" thickBot="1" x14ac:dyDescent="0.3">
      <c r="A103" s="443"/>
      <c r="B103" s="341" t="s">
        <v>61</v>
      </c>
      <c r="C103" s="203">
        <v>1</v>
      </c>
      <c r="D103" s="203">
        <v>50</v>
      </c>
      <c r="E103" s="204">
        <v>45.99</v>
      </c>
      <c r="F103" s="203">
        <v>10236</v>
      </c>
      <c r="G103" s="97">
        <v>0</v>
      </c>
      <c r="H103" s="106">
        <v>29.5</v>
      </c>
      <c r="I103" s="204">
        <f t="shared" si="117"/>
        <v>29.5</v>
      </c>
      <c r="J103" s="204">
        <v>29.5</v>
      </c>
      <c r="K103" s="204">
        <f t="shared" si="118"/>
        <v>29.5</v>
      </c>
      <c r="L103" s="204">
        <v>29.5</v>
      </c>
      <c r="M103" s="195">
        <f t="shared" si="119"/>
        <v>29.5</v>
      </c>
      <c r="N103" s="306">
        <f t="shared" si="120"/>
        <v>0</v>
      </c>
      <c r="O103" s="307" t="b">
        <f t="shared" si="121"/>
        <v>0</v>
      </c>
      <c r="P103" s="307">
        <f t="shared" si="122"/>
        <v>0</v>
      </c>
      <c r="Q103" s="307">
        <f t="shared" si="123"/>
        <v>0</v>
      </c>
      <c r="R103" s="307">
        <f t="shared" si="124"/>
        <v>0</v>
      </c>
      <c r="S103" s="307"/>
      <c r="T103" s="307" t="b">
        <f t="shared" si="125"/>
        <v>0</v>
      </c>
      <c r="U103" s="307">
        <f t="shared" si="126"/>
        <v>0</v>
      </c>
      <c r="V103" s="307">
        <f t="shared" si="127"/>
        <v>0</v>
      </c>
      <c r="W103" s="307">
        <f t="shared" si="128"/>
        <v>0</v>
      </c>
      <c r="X103" s="307"/>
      <c r="Y103" s="307">
        <f t="shared" si="129"/>
        <v>29.5</v>
      </c>
      <c r="Z103" s="307">
        <f t="shared" si="130"/>
        <v>29.5</v>
      </c>
      <c r="AA103" s="307">
        <f t="shared" si="131"/>
        <v>29.5</v>
      </c>
      <c r="AB103" s="307">
        <f t="shared" si="132"/>
        <v>0</v>
      </c>
      <c r="AC103" s="307"/>
      <c r="AD103" s="289">
        <f t="shared" si="89"/>
        <v>26.55</v>
      </c>
      <c r="AE103" s="289">
        <f t="shared" si="90"/>
        <v>26.55</v>
      </c>
      <c r="AF103" s="289">
        <f t="shared" si="135"/>
        <v>26.55</v>
      </c>
      <c r="AG103" s="309">
        <f t="shared" si="136"/>
        <v>16.490000000000002</v>
      </c>
      <c r="AH103" s="316">
        <f t="shared" si="137"/>
        <v>0.3585562078712764</v>
      </c>
      <c r="AI103" s="61">
        <f t="shared" si="138"/>
        <v>0</v>
      </c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</row>
    <row r="104" spans="1:48" ht="22.35" customHeight="1" thickBot="1" x14ac:dyDescent="0.3">
      <c r="A104" s="383" t="s">
        <v>77</v>
      </c>
      <c r="B104" s="384" t="s">
        <v>60</v>
      </c>
      <c r="C104" s="385">
        <v>1</v>
      </c>
      <c r="D104" s="385">
        <v>100</v>
      </c>
      <c r="E104" s="386">
        <v>21.99</v>
      </c>
      <c r="F104" s="385">
        <v>11457</v>
      </c>
      <c r="G104" s="107">
        <v>0</v>
      </c>
      <c r="H104" s="129">
        <v>14.25</v>
      </c>
      <c r="I104" s="386">
        <f t="shared" si="117"/>
        <v>14.25</v>
      </c>
      <c r="J104" s="386">
        <v>14.25</v>
      </c>
      <c r="K104" s="386">
        <f t="shared" si="118"/>
        <v>14.25</v>
      </c>
      <c r="L104" s="386">
        <v>14.25</v>
      </c>
      <c r="M104" s="369">
        <f>IF($B$3="c",AA104,IF($B$3="a",L104,IF($B$3="b",L104)))</f>
        <v>14.25</v>
      </c>
      <c r="N104" s="297">
        <f>L104*G104</f>
        <v>0</v>
      </c>
      <c r="O104" s="288" t="b">
        <f>IF($B$3="a",H104)</f>
        <v>0</v>
      </c>
      <c r="P104" s="288">
        <f>IF($B$4=0,O104*1,IF($B$4=2,O104*1,IF($B$4=4,O104*1,IF($B$4=6,O104*1))))</f>
        <v>0</v>
      </c>
      <c r="Q104" s="288">
        <f>ROUND(P104,2)</f>
        <v>0</v>
      </c>
      <c r="R104" s="288">
        <f>G104*Q104</f>
        <v>0</v>
      </c>
      <c r="S104" s="288"/>
      <c r="T104" s="288" t="b">
        <f>IF($B$3="b",J104)</f>
        <v>0</v>
      </c>
      <c r="U104" s="288">
        <f>IF($B$4=0,T104*1,IF($B$4=2,T104*1,IF($B$4=4,T104*1,IF($B$4=6,T104*1))))</f>
        <v>0</v>
      </c>
      <c r="V104" s="288">
        <f>ROUND(U104,2)</f>
        <v>0</v>
      </c>
      <c r="W104" s="288">
        <f>G104*V104</f>
        <v>0</v>
      </c>
      <c r="X104" s="288"/>
      <c r="Y104" s="288">
        <f>IF($B$3="c",L104)</f>
        <v>14.25</v>
      </c>
      <c r="Z104" s="288">
        <f>IF($B$4=0,Y104*1,IF($B$4=2,Y104*1,IF($B$4=4,Y104*1,IF($B$4=6,Y104*1))))</f>
        <v>14.25</v>
      </c>
      <c r="AA104" s="288">
        <f>ROUND(Z104,2)</f>
        <v>14.25</v>
      </c>
      <c r="AB104" s="288">
        <f>G104*AA104</f>
        <v>0</v>
      </c>
      <c r="AC104" s="288"/>
      <c r="AD104" s="289">
        <f t="shared" si="89"/>
        <v>12.825000000000001</v>
      </c>
      <c r="AE104" s="289">
        <f t="shared" si="90"/>
        <v>12.83</v>
      </c>
      <c r="AF104" s="289">
        <f t="shared" si="135"/>
        <v>12.83</v>
      </c>
      <c r="AG104" s="377">
        <f t="shared" si="136"/>
        <v>7.7399999999999984</v>
      </c>
      <c r="AH104" s="387">
        <f t="shared" si="137"/>
        <v>0.35197817189631647</v>
      </c>
      <c r="AI104" s="62">
        <f t="shared" si="138"/>
        <v>0</v>
      </c>
    </row>
    <row r="105" spans="1:48" ht="22.35" customHeight="1" x14ac:dyDescent="0.25">
      <c r="A105" s="450" t="s">
        <v>78</v>
      </c>
      <c r="B105" s="340" t="s">
        <v>60</v>
      </c>
      <c r="C105" s="176">
        <v>1</v>
      </c>
      <c r="D105" s="176">
        <v>120</v>
      </c>
      <c r="E105" s="178">
        <v>18.989999999999998</v>
      </c>
      <c r="F105" s="176">
        <v>12195</v>
      </c>
      <c r="G105" s="93">
        <v>0</v>
      </c>
      <c r="H105" s="105">
        <v>11</v>
      </c>
      <c r="I105" s="178">
        <f t="shared" si="117"/>
        <v>11</v>
      </c>
      <c r="J105" s="178">
        <v>11</v>
      </c>
      <c r="K105" s="178">
        <f t="shared" si="118"/>
        <v>11</v>
      </c>
      <c r="L105" s="178">
        <v>11</v>
      </c>
      <c r="M105" s="184">
        <f t="shared" si="119"/>
        <v>11</v>
      </c>
      <c r="N105" s="297">
        <f t="shared" ref="N105:N106" si="139">L105*G105</f>
        <v>0</v>
      </c>
      <c r="O105" s="288" t="b">
        <f t="shared" ref="O105:O106" si="140">IF($B$3="a",H105)</f>
        <v>0</v>
      </c>
      <c r="P105" s="288">
        <f t="shared" ref="P105:P106" si="141">IF($B$4=0,O105*1,IF($B$4=2,O105*1,IF($B$4=4,O105*1,IF($B$4=6,O105*1))))</f>
        <v>0</v>
      </c>
      <c r="Q105" s="288">
        <f t="shared" ref="Q105:Q106" si="142">ROUND(P105,2)</f>
        <v>0</v>
      </c>
      <c r="R105" s="288">
        <f t="shared" ref="R105:R106" si="143">G105*Q105</f>
        <v>0</v>
      </c>
      <c r="S105" s="288"/>
      <c r="T105" s="288" t="b">
        <f t="shared" ref="T105:T106" si="144">IF($B$3="b",J105)</f>
        <v>0</v>
      </c>
      <c r="U105" s="288">
        <f t="shared" ref="U105:U106" si="145">IF($B$4=0,T105*1,IF($B$4=2,T105*1,IF($B$4=4,T105*1,IF($B$4=6,T105*1))))</f>
        <v>0</v>
      </c>
      <c r="V105" s="288">
        <f t="shared" ref="V105:V106" si="146">ROUND(U105,2)</f>
        <v>0</v>
      </c>
      <c r="W105" s="288">
        <f t="shared" ref="W105:W106" si="147">G105*V105</f>
        <v>0</v>
      </c>
      <c r="X105" s="288"/>
      <c r="Y105" s="288">
        <f t="shared" ref="Y105:Y106" si="148">IF($B$3="c",L105)</f>
        <v>11</v>
      </c>
      <c r="Z105" s="288">
        <f t="shared" ref="Z105:Z106" si="149">IF($B$4=0,Y105*1,IF($B$4=2,Y105*1,IF($B$4=4,Y105*1,IF($B$4=6,Y105*1))))</f>
        <v>11</v>
      </c>
      <c r="AA105" s="288">
        <f t="shared" ref="AA105:AA106" si="150">ROUND(Z105,2)</f>
        <v>11</v>
      </c>
      <c r="AB105" s="288">
        <f t="shared" ref="AB105:AB106" si="151">G105*AA105</f>
        <v>0</v>
      </c>
      <c r="AC105" s="288"/>
      <c r="AD105" s="289">
        <f t="shared" si="89"/>
        <v>9.9</v>
      </c>
      <c r="AE105" s="289">
        <f t="shared" si="90"/>
        <v>9.9</v>
      </c>
      <c r="AF105" s="289">
        <f t="shared" si="135"/>
        <v>9.9</v>
      </c>
      <c r="AG105" s="299">
        <f t="shared" si="136"/>
        <v>7.9899999999999984</v>
      </c>
      <c r="AH105" s="291">
        <f t="shared" si="137"/>
        <v>0.42074776197998942</v>
      </c>
      <c r="AI105" s="13">
        <f t="shared" si="138"/>
        <v>0</v>
      </c>
    </row>
    <row r="106" spans="1:48" ht="22.35" customHeight="1" thickBot="1" x14ac:dyDescent="0.3">
      <c r="A106" s="443"/>
      <c r="B106" s="341" t="s">
        <v>61</v>
      </c>
      <c r="C106" s="203">
        <v>1</v>
      </c>
      <c r="D106" s="203">
        <v>50</v>
      </c>
      <c r="E106" s="204">
        <v>45.99</v>
      </c>
      <c r="F106" s="203">
        <v>12197</v>
      </c>
      <c r="G106" s="97">
        <v>0</v>
      </c>
      <c r="H106" s="106">
        <v>29.5</v>
      </c>
      <c r="I106" s="204">
        <f t="shared" si="117"/>
        <v>29.5</v>
      </c>
      <c r="J106" s="204">
        <v>29.5</v>
      </c>
      <c r="K106" s="204">
        <f t="shared" si="118"/>
        <v>29.5</v>
      </c>
      <c r="L106" s="204">
        <v>29.5</v>
      </c>
      <c r="M106" s="195">
        <f t="shared" si="119"/>
        <v>29.5</v>
      </c>
      <c r="N106" s="306">
        <f t="shared" si="139"/>
        <v>0</v>
      </c>
      <c r="O106" s="307" t="b">
        <f t="shared" si="140"/>
        <v>0</v>
      </c>
      <c r="P106" s="307">
        <f t="shared" si="141"/>
        <v>0</v>
      </c>
      <c r="Q106" s="307">
        <f t="shared" si="142"/>
        <v>0</v>
      </c>
      <c r="R106" s="307">
        <f t="shared" si="143"/>
        <v>0</v>
      </c>
      <c r="S106" s="307"/>
      <c r="T106" s="307" t="b">
        <f t="shared" si="144"/>
        <v>0</v>
      </c>
      <c r="U106" s="307">
        <f t="shared" si="145"/>
        <v>0</v>
      </c>
      <c r="V106" s="307">
        <f t="shared" si="146"/>
        <v>0</v>
      </c>
      <c r="W106" s="307">
        <f t="shared" si="147"/>
        <v>0</v>
      </c>
      <c r="X106" s="307"/>
      <c r="Y106" s="307">
        <f t="shared" si="148"/>
        <v>29.5</v>
      </c>
      <c r="Z106" s="307">
        <f t="shared" si="149"/>
        <v>29.5</v>
      </c>
      <c r="AA106" s="307">
        <f t="shared" si="150"/>
        <v>29.5</v>
      </c>
      <c r="AB106" s="307">
        <f t="shared" si="151"/>
        <v>0</v>
      </c>
      <c r="AC106" s="307"/>
      <c r="AD106" s="289">
        <f t="shared" si="89"/>
        <v>26.55</v>
      </c>
      <c r="AE106" s="289">
        <f t="shared" si="90"/>
        <v>26.55</v>
      </c>
      <c r="AF106" s="289">
        <f t="shared" si="135"/>
        <v>26.55</v>
      </c>
      <c r="AG106" s="309">
        <f t="shared" si="136"/>
        <v>16.490000000000002</v>
      </c>
      <c r="AH106" s="316">
        <f t="shared" si="137"/>
        <v>0.3585562078712764</v>
      </c>
      <c r="AI106" s="39">
        <f t="shared" si="138"/>
        <v>0</v>
      </c>
    </row>
    <row r="107" spans="1:48" s="216" customFormat="1" ht="22.35" customHeight="1" thickBot="1" x14ac:dyDescent="0.3">
      <c r="A107" s="445" t="s">
        <v>79</v>
      </c>
      <c r="B107" s="446"/>
      <c r="C107" s="446"/>
      <c r="D107" s="446"/>
      <c r="E107" s="446"/>
      <c r="F107" s="446"/>
      <c r="G107" s="446"/>
      <c r="H107" s="446"/>
      <c r="I107" s="446"/>
      <c r="J107" s="446"/>
      <c r="K107" s="446"/>
      <c r="L107" s="446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380" t="s">
        <v>0</v>
      </c>
      <c r="AE107" s="380" t="s">
        <v>0</v>
      </c>
      <c r="AF107" s="380" t="s">
        <v>0</v>
      </c>
      <c r="AG107" s="232"/>
      <c r="AH107" s="388"/>
      <c r="AI107" s="232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276"/>
    </row>
    <row r="108" spans="1:48" s="60" customFormat="1" ht="22.35" customHeight="1" thickBot="1" x14ac:dyDescent="0.3">
      <c r="A108" s="389" t="s">
        <v>80</v>
      </c>
      <c r="B108" s="390" t="s">
        <v>81</v>
      </c>
      <c r="C108" s="212">
        <v>6</v>
      </c>
      <c r="D108" s="217">
        <v>168</v>
      </c>
      <c r="E108" s="215">
        <v>19.989999999999998</v>
      </c>
      <c r="F108" s="212">
        <v>10947</v>
      </c>
      <c r="G108" s="98">
        <v>0</v>
      </c>
      <c r="H108" s="83">
        <v>13.5</v>
      </c>
      <c r="I108" s="215">
        <f>IF($B$3="c",H108,IF($B$3="b",H108,IF($B$3="a",Q108)))</f>
        <v>13.5</v>
      </c>
      <c r="J108" s="392">
        <v>13.5</v>
      </c>
      <c r="K108" s="215">
        <f>IF($B$3="c",J108,IF($B$3="a",J108,IF($B$3="b",V108)))</f>
        <v>13.5</v>
      </c>
      <c r="L108" s="392">
        <v>13.5</v>
      </c>
      <c r="M108" s="215">
        <f>IF($B$3="c",AA108,IF($B$3="a",L108,IF($B$3="b",L108)))</f>
        <v>13.5</v>
      </c>
      <c r="N108" s="297">
        <f>L108*G108</f>
        <v>0</v>
      </c>
      <c r="O108" s="288" t="b">
        <f>IF($B$3="a",H108)</f>
        <v>0</v>
      </c>
      <c r="P108" s="288">
        <f>IF($B$4=0,O108*1,IF($B$4=2,O108*1,IF($B$4=4,O108*1,IF($B$4=6,O108*1))))</f>
        <v>0</v>
      </c>
      <c r="Q108" s="288">
        <f>ROUND(P108,2)</f>
        <v>0</v>
      </c>
      <c r="R108" s="288">
        <f>G108*Q108</f>
        <v>0</v>
      </c>
      <c r="S108" s="288"/>
      <c r="T108" s="288" t="b">
        <f>IF($B$3="b",J108)</f>
        <v>0</v>
      </c>
      <c r="U108" s="288">
        <f>IF($B$4=0,T108*1,IF($B$4=2,T108*1,IF($B$4=4,T108*1,IF($B$4=6,T108*1))))</f>
        <v>0</v>
      </c>
      <c r="V108" s="288">
        <f>ROUND(U108,2)</f>
        <v>0</v>
      </c>
      <c r="W108" s="288">
        <f>G108*V108</f>
        <v>0</v>
      </c>
      <c r="X108" s="288"/>
      <c r="Y108" s="288">
        <f>IF($B$3="c",L108)</f>
        <v>13.5</v>
      </c>
      <c r="Z108" s="288">
        <f>IF($B$4=0,Y108*1,IF($B$4=2,Y108*1,IF($B$4=4,Y108*1,IF($B$4=6,Y108*1))))</f>
        <v>13.5</v>
      </c>
      <c r="AA108" s="288">
        <f>ROUND(Z108,2)</f>
        <v>13.5</v>
      </c>
      <c r="AB108" s="288">
        <f>G108*AA108</f>
        <v>0</v>
      </c>
      <c r="AC108" s="288"/>
      <c r="AD108" s="289">
        <f t="shared" si="89"/>
        <v>12.15</v>
      </c>
      <c r="AE108" s="289">
        <f t="shared" si="90"/>
        <v>12.15</v>
      </c>
      <c r="AF108" s="289">
        <f>AE108*C108</f>
        <v>72.900000000000006</v>
      </c>
      <c r="AG108" s="299">
        <f>E108-(P108+V108+AA108)</f>
        <v>6.4899999999999984</v>
      </c>
      <c r="AH108" s="318">
        <f>AG108/E108</f>
        <v>0.32466233116558274</v>
      </c>
      <c r="AI108" s="63">
        <f>G108/C108</f>
        <v>0</v>
      </c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</row>
    <row r="109" spans="1:48" s="65" customFormat="1" ht="22.35" customHeight="1" thickBot="1" x14ac:dyDescent="0.3">
      <c r="A109" s="389" t="s">
        <v>82</v>
      </c>
      <c r="B109" s="390" t="s">
        <v>61</v>
      </c>
      <c r="C109" s="212">
        <v>3</v>
      </c>
      <c r="D109" s="217">
        <v>18</v>
      </c>
      <c r="E109" s="215">
        <v>99.99</v>
      </c>
      <c r="F109" s="212">
        <v>10937</v>
      </c>
      <c r="G109" s="98">
        <v>0</v>
      </c>
      <c r="H109" s="83">
        <v>70</v>
      </c>
      <c r="I109" s="215">
        <f>IF($B$3="c",H109,IF($B$3="b",H109,IF($B$3="a",Q109)))</f>
        <v>70</v>
      </c>
      <c r="J109" s="392">
        <v>70</v>
      </c>
      <c r="K109" s="215">
        <f>IF($B$3="c",J109,IF($B$3="a",J109,IF($B$3="b",V109)))</f>
        <v>70</v>
      </c>
      <c r="L109" s="392">
        <v>70</v>
      </c>
      <c r="M109" s="215">
        <f>IF($B$3="c",AA109,IF($B$3="a",L109,IF($B$3="b",L109)))</f>
        <v>70</v>
      </c>
      <c r="N109" s="297">
        <f>L109*G109</f>
        <v>0</v>
      </c>
      <c r="O109" s="288" t="b">
        <f>IF($B$3="a",H109)</f>
        <v>0</v>
      </c>
      <c r="P109" s="288">
        <f>IF($B$4=0,O109*1,IF($B$4=2,O109*1,IF($B$4=4,O109*1,IF($B$4=6,O109*1))))</f>
        <v>0</v>
      </c>
      <c r="Q109" s="288">
        <f t="shared" ref="Q109:Q110" si="152">ROUND(P109,2)</f>
        <v>0</v>
      </c>
      <c r="R109" s="288">
        <f>G109*Q109</f>
        <v>0</v>
      </c>
      <c r="S109" s="288"/>
      <c r="T109" s="288" t="b">
        <f>IF($B$3="b",J109)</f>
        <v>0</v>
      </c>
      <c r="U109" s="288">
        <f>IF($B$4=0,T109*1,IF($B$4=2,T109*1,IF($B$4=4,T109*1,IF($B$4=6,T109*1))))</f>
        <v>0</v>
      </c>
      <c r="V109" s="288">
        <f t="shared" ref="V109:V110" si="153">ROUND(U109,2)</f>
        <v>0</v>
      </c>
      <c r="W109" s="288">
        <f>G109*V109</f>
        <v>0</v>
      </c>
      <c r="X109" s="288"/>
      <c r="Y109" s="288">
        <f>IF($B$3="c",L109)</f>
        <v>70</v>
      </c>
      <c r="Z109" s="288">
        <f>IF($B$4=0,Y109*1,IF($B$4=2,Y109*1,IF($B$4=4,Y109*1,IF($B$4=6,Y109*1))))</f>
        <v>70</v>
      </c>
      <c r="AA109" s="288">
        <f t="shared" ref="AA109:AA110" si="154">ROUND(Z109,2)</f>
        <v>70</v>
      </c>
      <c r="AB109" s="288">
        <f>G109*AA109</f>
        <v>0</v>
      </c>
      <c r="AC109" s="288"/>
      <c r="AD109" s="289">
        <f t="shared" si="89"/>
        <v>63</v>
      </c>
      <c r="AE109" s="289">
        <f t="shared" si="90"/>
        <v>63</v>
      </c>
      <c r="AF109" s="289">
        <f>AE109*C109</f>
        <v>189</v>
      </c>
      <c r="AG109" s="290">
        <f>E109-(P109+V109+AA109)</f>
        <v>29.989999999999995</v>
      </c>
      <c r="AH109" s="318">
        <f>AG109/E109</f>
        <v>0.2999299929992999</v>
      </c>
      <c r="AI109" s="64">
        <f>G109/C109</f>
        <v>0</v>
      </c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60"/>
    </row>
    <row r="110" spans="1:48" s="65" customFormat="1" ht="22.35" customHeight="1" thickBot="1" x14ac:dyDescent="0.3">
      <c r="A110" s="389" t="s">
        <v>83</v>
      </c>
      <c r="B110" s="391" t="s">
        <v>84</v>
      </c>
      <c r="C110" s="212">
        <v>1</v>
      </c>
      <c r="D110" s="212">
        <v>12</v>
      </c>
      <c r="E110" s="215">
        <v>264.99</v>
      </c>
      <c r="F110" s="212">
        <v>10938</v>
      </c>
      <c r="G110" s="98">
        <v>0</v>
      </c>
      <c r="H110" s="83">
        <v>210</v>
      </c>
      <c r="I110" s="215">
        <f>IF($B$3="c",H110,IF($B$3="b",H110,IF($B$3="a",Q110)))</f>
        <v>210</v>
      </c>
      <c r="J110" s="392">
        <v>210</v>
      </c>
      <c r="K110" s="215">
        <f>IF($B$3="c",J110,IF($B$3="a",J110,IF($B$3="b",V110)))</f>
        <v>210</v>
      </c>
      <c r="L110" s="392">
        <v>210</v>
      </c>
      <c r="M110" s="215">
        <f>IF($B$3="c",AA110,IF($B$3="a",L110,IF($B$3="b",L110)))</f>
        <v>210</v>
      </c>
      <c r="N110" s="297">
        <f>L110*G110</f>
        <v>0</v>
      </c>
      <c r="O110" s="288" t="b">
        <f>IF($B$3="a",H110)</f>
        <v>0</v>
      </c>
      <c r="P110" s="288">
        <f>IF($B$4=0,O110*1,IF($B$4=2,O110*1,IF($B$4=4,O110*1,IF($B$4=6,O110*1))))</f>
        <v>0</v>
      </c>
      <c r="Q110" s="288">
        <f t="shared" si="152"/>
        <v>0</v>
      </c>
      <c r="R110" s="288">
        <f>G110*Q110</f>
        <v>0</v>
      </c>
      <c r="S110" s="288"/>
      <c r="T110" s="288" t="b">
        <f>IF($B$3="b",J110)</f>
        <v>0</v>
      </c>
      <c r="U110" s="288">
        <f>IF($B$4=0,T110*1,IF($B$4=2,T110*1,IF($B$4=4,T110*1,IF($B$4=6,T110*1))))</f>
        <v>0</v>
      </c>
      <c r="V110" s="288">
        <f t="shared" si="153"/>
        <v>0</v>
      </c>
      <c r="W110" s="288">
        <f>G110*V110</f>
        <v>0</v>
      </c>
      <c r="X110" s="288"/>
      <c r="Y110" s="288">
        <f>IF($B$3="c",L110)</f>
        <v>210</v>
      </c>
      <c r="Z110" s="288">
        <f>IF($B$4=0,Y110*1,IF($B$4=2,Y110*1,IF($B$4=4,Y110*1,IF($B$4=6,Y110*1))))</f>
        <v>210</v>
      </c>
      <c r="AA110" s="288">
        <f t="shared" si="154"/>
        <v>210</v>
      </c>
      <c r="AB110" s="288">
        <f>G110*AA110</f>
        <v>0</v>
      </c>
      <c r="AC110" s="288"/>
      <c r="AD110" s="289">
        <f t="shared" si="89"/>
        <v>189</v>
      </c>
      <c r="AE110" s="289">
        <f t="shared" si="90"/>
        <v>189</v>
      </c>
      <c r="AF110" s="289">
        <f>AE110*C110</f>
        <v>189</v>
      </c>
      <c r="AG110" s="290">
        <f>E110-(P110+V110+AA110)</f>
        <v>54.990000000000009</v>
      </c>
      <c r="AH110" s="318">
        <f>AG110/E110</f>
        <v>0.20751726480244539</v>
      </c>
      <c r="AI110" s="64">
        <f>G110/C110</f>
        <v>0</v>
      </c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60"/>
    </row>
    <row r="111" spans="1:48" s="216" customFormat="1" ht="22.35" customHeight="1" thickBot="1" x14ac:dyDescent="0.3">
      <c r="A111" s="445" t="s">
        <v>85</v>
      </c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380" t="s">
        <v>0</v>
      </c>
      <c r="AE111" s="380" t="s">
        <v>0</v>
      </c>
      <c r="AF111" s="380" t="s">
        <v>0</v>
      </c>
      <c r="AG111" s="393"/>
      <c r="AH111" s="394"/>
      <c r="AI111" s="232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276"/>
    </row>
    <row r="112" spans="1:48" ht="22.35" customHeight="1" thickBot="1" x14ac:dyDescent="0.3">
      <c r="A112" s="229" t="s">
        <v>65</v>
      </c>
      <c r="B112" s="203" t="s">
        <v>66</v>
      </c>
      <c r="C112" s="203">
        <v>1</v>
      </c>
      <c r="D112" s="203">
        <v>45</v>
      </c>
      <c r="E112" s="204">
        <v>49.99</v>
      </c>
      <c r="F112" s="203">
        <v>11031</v>
      </c>
      <c r="G112" s="97">
        <v>0</v>
      </c>
      <c r="H112" s="106">
        <v>33</v>
      </c>
      <c r="I112" s="204">
        <f>IF($B$3="c",H112,IF($B$3="b",H112,IF($B$3="a",Q112)))</f>
        <v>33</v>
      </c>
      <c r="J112" s="204">
        <v>33</v>
      </c>
      <c r="K112" s="204">
        <f>IF($B$3="c",J112,IF($B$3="a",J112,IF($B$3="b",V112)))</f>
        <v>33</v>
      </c>
      <c r="L112" s="204">
        <v>33</v>
      </c>
      <c r="M112" s="204">
        <f>IF($B$3="c",AA112,IF($B$3="a",L112,IF($B$3="b",L112)))</f>
        <v>33</v>
      </c>
      <c r="N112" s="297">
        <f t="shared" ref="N112:N126" si="155">L112*G112</f>
        <v>0</v>
      </c>
      <c r="O112" s="288" t="b">
        <f t="shared" ref="O112:O126" si="156">IF($B$3="a",H112)</f>
        <v>0</v>
      </c>
      <c r="P112" s="288">
        <f t="shared" ref="P112:P126" si="157">IF($B$4=0,O112*1,IF($B$4=2,O112*1,IF($B$4=4,O112*1,IF($B$4=6,O112*1))))</f>
        <v>0</v>
      </c>
      <c r="Q112" s="288">
        <f t="shared" ref="Q112:Q126" si="158">ROUND(P112,2)</f>
        <v>0</v>
      </c>
      <c r="R112" s="288">
        <f t="shared" ref="R112:R126" si="159">G112*Q112</f>
        <v>0</v>
      </c>
      <c r="S112" s="288"/>
      <c r="T112" s="288" t="b">
        <f t="shared" ref="T112:T126" si="160">IF($B$3="b",J112)</f>
        <v>0</v>
      </c>
      <c r="U112" s="288">
        <f t="shared" ref="U112:U126" si="161">IF($B$4=0,T112*1,IF($B$4=2,T112*1,IF($B$4=4,T112*1,IF($B$4=6,T112*1))))</f>
        <v>0</v>
      </c>
      <c r="V112" s="288">
        <f t="shared" ref="V112:V126" si="162">ROUND(U112,2)</f>
        <v>0</v>
      </c>
      <c r="W112" s="288">
        <f t="shared" ref="W112:W126" si="163">G112*V112</f>
        <v>0</v>
      </c>
      <c r="X112" s="288"/>
      <c r="Y112" s="288">
        <f t="shared" ref="Y112:Y126" si="164">IF($B$3="c",L112)</f>
        <v>33</v>
      </c>
      <c r="Z112" s="288">
        <f t="shared" ref="Z112:Z126" si="165">IF($B$4=0,Y112*1,IF($B$4=2,Y112*1,IF($B$4=4,Y112*1,IF($B$4=6,Y112*1))))</f>
        <v>33</v>
      </c>
      <c r="AA112" s="288">
        <f t="shared" ref="AA112:AA126" si="166">ROUND(Z112,2)</f>
        <v>33</v>
      </c>
      <c r="AB112" s="288">
        <f t="shared" ref="AB112:AB126" si="167">G112*AA112</f>
        <v>0</v>
      </c>
      <c r="AC112" s="288"/>
      <c r="AD112" s="289">
        <f>(AA112+V112+Q112)*0.9</f>
        <v>29.7</v>
      </c>
      <c r="AE112" s="289">
        <f>ROUND(AD112,2)</f>
        <v>29.7</v>
      </c>
      <c r="AF112" s="289">
        <f>AE112*C112</f>
        <v>29.7</v>
      </c>
      <c r="AG112" s="309">
        <f t="shared" ref="AG112:AG126" si="168">E112-(P112+V112+AA112)</f>
        <v>16.990000000000002</v>
      </c>
      <c r="AH112" s="316">
        <f t="shared" ref="AH112:AH126" si="169">AG112/E112</f>
        <v>0.33986797359471899</v>
      </c>
      <c r="AI112" s="39">
        <f t="shared" ref="AI112:AI126" si="170">G112/C112</f>
        <v>0</v>
      </c>
    </row>
    <row r="113" spans="1:48" ht="22.35" customHeight="1" x14ac:dyDescent="0.25">
      <c r="A113" s="444" t="s">
        <v>86</v>
      </c>
      <c r="B113" s="183" t="s">
        <v>42</v>
      </c>
      <c r="C113" s="183">
        <v>15</v>
      </c>
      <c r="D113" s="183">
        <v>21</v>
      </c>
      <c r="E113" s="184">
        <v>9.99</v>
      </c>
      <c r="F113" s="183">
        <v>10820</v>
      </c>
      <c r="G113" s="22">
        <v>0</v>
      </c>
      <c r="H113" s="84">
        <v>6.1</v>
      </c>
      <c r="I113" s="184">
        <f t="shared" ref="I113:I126" si="171">IF($B$3="c",H113,IF($B$3="b",H113,IF($B$3="a",Q113)))</f>
        <v>6.1</v>
      </c>
      <c r="J113" s="297">
        <v>6.1</v>
      </c>
      <c r="K113" s="184">
        <f t="shared" ref="K113:K126" si="172">IF($B$3="c",J113,IF($B$3="a",J113,IF($B$3="b",V113)))</f>
        <v>6.1</v>
      </c>
      <c r="L113" s="297">
        <v>6.1</v>
      </c>
      <c r="M113" s="184">
        <f t="shared" ref="M113:M126" si="173">IF($B$3="c",AA113,IF($B$3="a",L113,IF($B$3="b",L113)))</f>
        <v>6.1</v>
      </c>
      <c r="N113" s="297">
        <f t="shared" si="155"/>
        <v>0</v>
      </c>
      <c r="O113" s="288" t="b">
        <f t="shared" si="156"/>
        <v>0</v>
      </c>
      <c r="P113" s="288">
        <f t="shared" si="157"/>
        <v>0</v>
      </c>
      <c r="Q113" s="288">
        <f t="shared" si="158"/>
        <v>0</v>
      </c>
      <c r="R113" s="288">
        <f t="shared" si="159"/>
        <v>0</v>
      </c>
      <c r="S113" s="288"/>
      <c r="T113" s="288" t="b">
        <f t="shared" si="160"/>
        <v>0</v>
      </c>
      <c r="U113" s="288">
        <f t="shared" si="161"/>
        <v>0</v>
      </c>
      <c r="V113" s="288">
        <f t="shared" si="162"/>
        <v>0</v>
      </c>
      <c r="W113" s="288">
        <f t="shared" si="163"/>
        <v>0</v>
      </c>
      <c r="X113" s="288"/>
      <c r="Y113" s="288">
        <f t="shared" si="164"/>
        <v>6.1</v>
      </c>
      <c r="Z113" s="288">
        <f t="shared" si="165"/>
        <v>6.1</v>
      </c>
      <c r="AA113" s="288">
        <f t="shared" si="166"/>
        <v>6.1</v>
      </c>
      <c r="AB113" s="288">
        <f t="shared" si="167"/>
        <v>0</v>
      </c>
      <c r="AC113" s="288"/>
      <c r="AD113" s="289">
        <f t="shared" si="89"/>
        <v>5.49</v>
      </c>
      <c r="AE113" s="289">
        <f t="shared" si="90"/>
        <v>5.49</v>
      </c>
      <c r="AF113" s="289">
        <f t="shared" ref="AF113:AF126" si="174">AE113*C113</f>
        <v>82.350000000000009</v>
      </c>
      <c r="AG113" s="299">
        <f t="shared" si="168"/>
        <v>3.8900000000000006</v>
      </c>
      <c r="AH113" s="291">
        <f t="shared" si="169"/>
        <v>0.38938938938938944</v>
      </c>
      <c r="AI113" s="13">
        <f t="shared" si="170"/>
        <v>0</v>
      </c>
    </row>
    <row r="114" spans="1:48" ht="22.35" customHeight="1" x14ac:dyDescent="0.25">
      <c r="A114" s="451"/>
      <c r="B114" s="188" t="s">
        <v>43</v>
      </c>
      <c r="C114" s="188">
        <v>7</v>
      </c>
      <c r="D114" s="188">
        <v>21</v>
      </c>
      <c r="E114" s="190">
        <v>21.99</v>
      </c>
      <c r="F114" s="188">
        <v>10840</v>
      </c>
      <c r="G114" s="23">
        <v>0</v>
      </c>
      <c r="H114" s="87">
        <v>14</v>
      </c>
      <c r="I114" s="190">
        <f t="shared" si="171"/>
        <v>14</v>
      </c>
      <c r="J114" s="302">
        <v>14</v>
      </c>
      <c r="K114" s="190">
        <f t="shared" si="172"/>
        <v>14</v>
      </c>
      <c r="L114" s="302">
        <v>14</v>
      </c>
      <c r="M114" s="190">
        <f t="shared" si="173"/>
        <v>14</v>
      </c>
      <c r="N114" s="302">
        <f t="shared" si="155"/>
        <v>0</v>
      </c>
      <c r="O114" s="320" t="b">
        <f t="shared" si="156"/>
        <v>0</v>
      </c>
      <c r="P114" s="320">
        <f t="shared" si="157"/>
        <v>0</v>
      </c>
      <c r="Q114" s="320">
        <f t="shared" si="158"/>
        <v>0</v>
      </c>
      <c r="R114" s="320">
        <f t="shared" si="159"/>
        <v>0</v>
      </c>
      <c r="S114" s="320"/>
      <c r="T114" s="320" t="b">
        <f t="shared" si="160"/>
        <v>0</v>
      </c>
      <c r="U114" s="320">
        <f t="shared" si="161"/>
        <v>0</v>
      </c>
      <c r="V114" s="320">
        <f t="shared" si="162"/>
        <v>0</v>
      </c>
      <c r="W114" s="320">
        <f t="shared" si="163"/>
        <v>0</v>
      </c>
      <c r="X114" s="320"/>
      <c r="Y114" s="320">
        <f t="shared" si="164"/>
        <v>14</v>
      </c>
      <c r="Z114" s="320">
        <f t="shared" si="165"/>
        <v>14</v>
      </c>
      <c r="AA114" s="320">
        <f t="shared" si="166"/>
        <v>14</v>
      </c>
      <c r="AB114" s="320">
        <f t="shared" si="167"/>
        <v>0</v>
      </c>
      <c r="AC114" s="320"/>
      <c r="AD114" s="289">
        <f t="shared" si="89"/>
        <v>12.6</v>
      </c>
      <c r="AE114" s="289">
        <f t="shared" si="90"/>
        <v>12.6</v>
      </c>
      <c r="AF114" s="289">
        <f t="shared" si="174"/>
        <v>88.2</v>
      </c>
      <c r="AG114" s="326">
        <f t="shared" si="168"/>
        <v>7.9899999999999984</v>
      </c>
      <c r="AH114" s="327">
        <f t="shared" si="169"/>
        <v>0.36334697589813547</v>
      </c>
      <c r="AI114" s="14">
        <f t="shared" si="170"/>
        <v>0</v>
      </c>
    </row>
    <row r="115" spans="1:48" ht="22.35" customHeight="1" x14ac:dyDescent="0.25">
      <c r="A115" s="451"/>
      <c r="B115" s="188" t="s">
        <v>48</v>
      </c>
      <c r="C115" s="188">
        <v>3</v>
      </c>
      <c r="D115" s="188">
        <v>21</v>
      </c>
      <c r="E115" s="190">
        <v>44.99</v>
      </c>
      <c r="F115" s="188">
        <v>10830</v>
      </c>
      <c r="G115" s="23">
        <v>0</v>
      </c>
      <c r="H115" s="87">
        <v>29.55</v>
      </c>
      <c r="I115" s="190">
        <f t="shared" si="171"/>
        <v>29.55</v>
      </c>
      <c r="J115" s="302">
        <v>29.55</v>
      </c>
      <c r="K115" s="190">
        <f t="shared" si="172"/>
        <v>29.55</v>
      </c>
      <c r="L115" s="302">
        <v>29.55</v>
      </c>
      <c r="M115" s="190">
        <f t="shared" si="173"/>
        <v>29.55</v>
      </c>
      <c r="N115" s="302">
        <f t="shared" si="155"/>
        <v>0</v>
      </c>
      <c r="O115" s="320" t="b">
        <f t="shared" si="156"/>
        <v>0</v>
      </c>
      <c r="P115" s="320">
        <f t="shared" si="157"/>
        <v>0</v>
      </c>
      <c r="Q115" s="320">
        <f t="shared" si="158"/>
        <v>0</v>
      </c>
      <c r="R115" s="320">
        <f t="shared" si="159"/>
        <v>0</v>
      </c>
      <c r="S115" s="320"/>
      <c r="T115" s="320" t="b">
        <f t="shared" si="160"/>
        <v>0</v>
      </c>
      <c r="U115" s="320">
        <f t="shared" si="161"/>
        <v>0</v>
      </c>
      <c r="V115" s="320">
        <f t="shared" si="162"/>
        <v>0</v>
      </c>
      <c r="W115" s="320">
        <f t="shared" si="163"/>
        <v>0</v>
      </c>
      <c r="X115" s="320"/>
      <c r="Y115" s="320">
        <f t="shared" si="164"/>
        <v>29.55</v>
      </c>
      <c r="Z115" s="320">
        <f t="shared" si="165"/>
        <v>29.55</v>
      </c>
      <c r="AA115" s="320">
        <f t="shared" si="166"/>
        <v>29.55</v>
      </c>
      <c r="AB115" s="320">
        <f t="shared" si="167"/>
        <v>0</v>
      </c>
      <c r="AC115" s="320"/>
      <c r="AD115" s="289">
        <f t="shared" si="89"/>
        <v>26.595000000000002</v>
      </c>
      <c r="AE115" s="289">
        <f t="shared" si="90"/>
        <v>26.6</v>
      </c>
      <c r="AF115" s="289">
        <f t="shared" si="174"/>
        <v>79.800000000000011</v>
      </c>
      <c r="AG115" s="326">
        <f t="shared" si="168"/>
        <v>15.440000000000001</v>
      </c>
      <c r="AH115" s="321">
        <f t="shared" si="169"/>
        <v>0.34318737497221607</v>
      </c>
      <c r="AI115" s="14">
        <f t="shared" si="170"/>
        <v>0</v>
      </c>
    </row>
    <row r="116" spans="1:48" ht="22.35" customHeight="1" thickBot="1" x14ac:dyDescent="0.3">
      <c r="A116" s="452"/>
      <c r="B116" s="280" t="s">
        <v>44</v>
      </c>
      <c r="C116" s="280">
        <v>1</v>
      </c>
      <c r="D116" s="280">
        <v>40</v>
      </c>
      <c r="E116" s="281">
        <v>66.989999999999995</v>
      </c>
      <c r="F116" s="280">
        <v>10810</v>
      </c>
      <c r="G116" s="47">
        <v>0</v>
      </c>
      <c r="H116" s="88">
        <v>43.75</v>
      </c>
      <c r="I116" s="281">
        <f t="shared" si="171"/>
        <v>43.75</v>
      </c>
      <c r="J116" s="322">
        <v>43.75</v>
      </c>
      <c r="K116" s="281">
        <f t="shared" si="172"/>
        <v>43.75</v>
      </c>
      <c r="L116" s="322">
        <v>43.75</v>
      </c>
      <c r="M116" s="281">
        <f t="shared" si="173"/>
        <v>43.75</v>
      </c>
      <c r="N116" s="306">
        <f t="shared" si="155"/>
        <v>0</v>
      </c>
      <c r="O116" s="307" t="b">
        <f t="shared" si="156"/>
        <v>0</v>
      </c>
      <c r="P116" s="307">
        <f t="shared" si="157"/>
        <v>0</v>
      </c>
      <c r="Q116" s="307">
        <f t="shared" si="158"/>
        <v>0</v>
      </c>
      <c r="R116" s="307">
        <f t="shared" si="159"/>
        <v>0</v>
      </c>
      <c r="S116" s="307"/>
      <c r="T116" s="307" t="b">
        <f t="shared" si="160"/>
        <v>0</v>
      </c>
      <c r="U116" s="307">
        <f t="shared" si="161"/>
        <v>0</v>
      </c>
      <c r="V116" s="307">
        <f t="shared" si="162"/>
        <v>0</v>
      </c>
      <c r="W116" s="307">
        <f t="shared" si="163"/>
        <v>0</v>
      </c>
      <c r="X116" s="307"/>
      <c r="Y116" s="307">
        <f t="shared" si="164"/>
        <v>43.75</v>
      </c>
      <c r="Z116" s="307">
        <f t="shared" si="165"/>
        <v>43.75</v>
      </c>
      <c r="AA116" s="307">
        <f t="shared" si="166"/>
        <v>43.75</v>
      </c>
      <c r="AB116" s="307">
        <f t="shared" si="167"/>
        <v>0</v>
      </c>
      <c r="AC116" s="307"/>
      <c r="AD116" s="289">
        <f t="shared" si="89"/>
        <v>39.375</v>
      </c>
      <c r="AE116" s="289">
        <f t="shared" si="90"/>
        <v>39.380000000000003</v>
      </c>
      <c r="AF116" s="289">
        <f t="shared" si="174"/>
        <v>39.380000000000003</v>
      </c>
      <c r="AG116" s="309">
        <f t="shared" si="168"/>
        <v>23.239999999999995</v>
      </c>
      <c r="AH116" s="335">
        <f t="shared" si="169"/>
        <v>0.34691745036572619</v>
      </c>
      <c r="AI116" s="39">
        <f t="shared" si="170"/>
        <v>0</v>
      </c>
    </row>
    <row r="117" spans="1:48" ht="22.35" customHeight="1" thickBot="1" x14ac:dyDescent="0.3">
      <c r="A117" s="395" t="s">
        <v>87</v>
      </c>
      <c r="B117" s="180" t="s">
        <v>50</v>
      </c>
      <c r="C117" s="180">
        <v>18</v>
      </c>
      <c r="D117" s="180">
        <v>40</v>
      </c>
      <c r="E117" s="182">
        <v>19.989999999999998</v>
      </c>
      <c r="F117" s="180">
        <v>12384</v>
      </c>
      <c r="G117" s="94">
        <v>0</v>
      </c>
      <c r="H117" s="111">
        <v>10.75</v>
      </c>
      <c r="I117" s="182">
        <f t="shared" si="171"/>
        <v>10.75</v>
      </c>
      <c r="J117" s="182">
        <v>10.75</v>
      </c>
      <c r="K117" s="182">
        <f t="shared" si="172"/>
        <v>10.75</v>
      </c>
      <c r="L117" s="182">
        <v>10.75</v>
      </c>
      <c r="M117" s="182">
        <f t="shared" si="173"/>
        <v>10.75</v>
      </c>
      <c r="N117" s="402">
        <f t="shared" si="155"/>
        <v>0</v>
      </c>
      <c r="O117" s="403" t="b">
        <f t="shared" si="156"/>
        <v>0</v>
      </c>
      <c r="P117" s="403">
        <f t="shared" si="157"/>
        <v>0</v>
      </c>
      <c r="Q117" s="403">
        <f t="shared" si="158"/>
        <v>0</v>
      </c>
      <c r="R117" s="403">
        <f t="shared" si="159"/>
        <v>0</v>
      </c>
      <c r="S117" s="403"/>
      <c r="T117" s="403" t="b">
        <f t="shared" si="160"/>
        <v>0</v>
      </c>
      <c r="U117" s="403">
        <f t="shared" si="161"/>
        <v>0</v>
      </c>
      <c r="V117" s="403">
        <f t="shared" si="162"/>
        <v>0</v>
      </c>
      <c r="W117" s="403">
        <f t="shared" si="163"/>
        <v>0</v>
      </c>
      <c r="X117" s="403"/>
      <c r="Y117" s="403">
        <f t="shared" si="164"/>
        <v>10.75</v>
      </c>
      <c r="Z117" s="403">
        <f t="shared" si="165"/>
        <v>10.75</v>
      </c>
      <c r="AA117" s="403">
        <f t="shared" si="166"/>
        <v>10.75</v>
      </c>
      <c r="AB117" s="403">
        <f t="shared" si="167"/>
        <v>0</v>
      </c>
      <c r="AC117" s="403"/>
      <c r="AD117" s="294">
        <f t="shared" si="89"/>
        <v>9.6750000000000007</v>
      </c>
      <c r="AE117" s="294">
        <f t="shared" si="90"/>
        <v>9.68</v>
      </c>
      <c r="AF117" s="294">
        <f t="shared" si="174"/>
        <v>174.24</v>
      </c>
      <c r="AG117" s="404">
        <f t="shared" si="168"/>
        <v>9.2399999999999984</v>
      </c>
      <c r="AH117" s="405">
        <f t="shared" si="169"/>
        <v>0.46223111555777885</v>
      </c>
      <c r="AI117" s="66">
        <f t="shared" si="170"/>
        <v>0</v>
      </c>
    </row>
    <row r="118" spans="1:48" ht="22.35" customHeight="1" x14ac:dyDescent="0.25">
      <c r="A118" s="444" t="s">
        <v>88</v>
      </c>
      <c r="B118" s="183" t="s">
        <v>44</v>
      </c>
      <c r="C118" s="183">
        <v>1</v>
      </c>
      <c r="D118" s="183">
        <v>40</v>
      </c>
      <c r="E118" s="184">
        <v>64.989999999999995</v>
      </c>
      <c r="F118" s="183">
        <v>11458</v>
      </c>
      <c r="G118" s="22">
        <v>0</v>
      </c>
      <c r="H118" s="84">
        <v>40</v>
      </c>
      <c r="I118" s="184">
        <f t="shared" si="171"/>
        <v>40</v>
      </c>
      <c r="J118" s="297">
        <v>40</v>
      </c>
      <c r="K118" s="184">
        <f t="shared" si="172"/>
        <v>40</v>
      </c>
      <c r="L118" s="297">
        <v>40</v>
      </c>
      <c r="M118" s="184">
        <f t="shared" si="173"/>
        <v>40</v>
      </c>
      <c r="N118" s="297">
        <f t="shared" si="155"/>
        <v>0</v>
      </c>
      <c r="O118" s="288" t="b">
        <f t="shared" si="156"/>
        <v>0</v>
      </c>
      <c r="P118" s="288">
        <f t="shared" si="157"/>
        <v>0</v>
      </c>
      <c r="Q118" s="288">
        <f t="shared" si="158"/>
        <v>0</v>
      </c>
      <c r="R118" s="288">
        <f t="shared" si="159"/>
        <v>0</v>
      </c>
      <c r="S118" s="288"/>
      <c r="T118" s="288" t="b">
        <f t="shared" si="160"/>
        <v>0</v>
      </c>
      <c r="U118" s="288">
        <f t="shared" si="161"/>
        <v>0</v>
      </c>
      <c r="V118" s="288">
        <f t="shared" si="162"/>
        <v>0</v>
      </c>
      <c r="W118" s="288">
        <f t="shared" si="163"/>
        <v>0</v>
      </c>
      <c r="X118" s="288"/>
      <c r="Y118" s="288">
        <f t="shared" si="164"/>
        <v>40</v>
      </c>
      <c r="Z118" s="288">
        <f t="shared" si="165"/>
        <v>40</v>
      </c>
      <c r="AA118" s="288">
        <f t="shared" si="166"/>
        <v>40</v>
      </c>
      <c r="AB118" s="288">
        <f t="shared" si="167"/>
        <v>0</v>
      </c>
      <c r="AC118" s="288"/>
      <c r="AD118" s="298">
        <f t="shared" si="89"/>
        <v>36</v>
      </c>
      <c r="AE118" s="298">
        <f t="shared" si="90"/>
        <v>36</v>
      </c>
      <c r="AF118" s="298">
        <f t="shared" si="174"/>
        <v>36</v>
      </c>
      <c r="AG118" s="299">
        <f t="shared" si="168"/>
        <v>24.989999999999995</v>
      </c>
      <c r="AH118" s="318">
        <f t="shared" si="169"/>
        <v>0.38452069549161405</v>
      </c>
      <c r="AI118" s="13">
        <f t="shared" si="170"/>
        <v>0</v>
      </c>
    </row>
    <row r="119" spans="1:48" ht="22.35" customHeight="1" thickBot="1" x14ac:dyDescent="0.3">
      <c r="A119" s="441"/>
      <c r="B119" s="194" t="s">
        <v>45</v>
      </c>
      <c r="C119" s="194">
        <v>1</v>
      </c>
      <c r="D119" s="194">
        <v>20</v>
      </c>
      <c r="E119" s="195">
        <v>114.99</v>
      </c>
      <c r="F119" s="194">
        <v>11460</v>
      </c>
      <c r="G119" s="24">
        <v>0</v>
      </c>
      <c r="H119" s="85">
        <v>75</v>
      </c>
      <c r="I119" s="195">
        <f t="shared" si="171"/>
        <v>75</v>
      </c>
      <c r="J119" s="306">
        <v>75</v>
      </c>
      <c r="K119" s="195">
        <f t="shared" si="172"/>
        <v>75</v>
      </c>
      <c r="L119" s="306">
        <v>75</v>
      </c>
      <c r="M119" s="195">
        <f t="shared" si="173"/>
        <v>75</v>
      </c>
      <c r="N119" s="306">
        <f t="shared" si="155"/>
        <v>0</v>
      </c>
      <c r="O119" s="307" t="b">
        <f t="shared" si="156"/>
        <v>0</v>
      </c>
      <c r="P119" s="307">
        <f t="shared" si="157"/>
        <v>0</v>
      </c>
      <c r="Q119" s="307">
        <f t="shared" si="158"/>
        <v>0</v>
      </c>
      <c r="R119" s="307">
        <f t="shared" si="159"/>
        <v>0</v>
      </c>
      <c r="S119" s="307"/>
      <c r="T119" s="307" t="b">
        <f t="shared" si="160"/>
        <v>0</v>
      </c>
      <c r="U119" s="307">
        <f t="shared" si="161"/>
        <v>0</v>
      </c>
      <c r="V119" s="307">
        <f t="shared" si="162"/>
        <v>0</v>
      </c>
      <c r="W119" s="307">
        <f t="shared" si="163"/>
        <v>0</v>
      </c>
      <c r="X119" s="307"/>
      <c r="Y119" s="307">
        <f t="shared" si="164"/>
        <v>75</v>
      </c>
      <c r="Z119" s="307">
        <f t="shared" si="165"/>
        <v>75</v>
      </c>
      <c r="AA119" s="307">
        <f t="shared" si="166"/>
        <v>75</v>
      </c>
      <c r="AB119" s="307">
        <f t="shared" si="167"/>
        <v>0</v>
      </c>
      <c r="AC119" s="307"/>
      <c r="AD119" s="325">
        <f t="shared" si="89"/>
        <v>67.5</v>
      </c>
      <c r="AE119" s="325">
        <f t="shared" si="90"/>
        <v>67.5</v>
      </c>
      <c r="AF119" s="325">
        <f t="shared" si="174"/>
        <v>67.5</v>
      </c>
      <c r="AG119" s="309">
        <f t="shared" si="168"/>
        <v>39.989999999999995</v>
      </c>
      <c r="AH119" s="335">
        <f t="shared" si="169"/>
        <v>0.34776937124967383</v>
      </c>
      <c r="AI119" s="39">
        <f t="shared" si="170"/>
        <v>0</v>
      </c>
    </row>
    <row r="120" spans="1:48" s="35" customFormat="1" ht="22.35" customHeight="1" x14ac:dyDescent="0.25">
      <c r="A120" s="440" t="s">
        <v>89</v>
      </c>
      <c r="B120" s="198" t="s">
        <v>42</v>
      </c>
      <c r="C120" s="198">
        <v>15</v>
      </c>
      <c r="D120" s="198">
        <v>21</v>
      </c>
      <c r="E120" s="199">
        <v>19.989999999999998</v>
      </c>
      <c r="F120" s="198">
        <v>11120</v>
      </c>
      <c r="G120" s="86">
        <v>0</v>
      </c>
      <c r="H120" s="89">
        <v>13</v>
      </c>
      <c r="I120" s="199">
        <f t="shared" si="171"/>
        <v>13</v>
      </c>
      <c r="J120" s="312">
        <v>13</v>
      </c>
      <c r="K120" s="199">
        <f t="shared" si="172"/>
        <v>13</v>
      </c>
      <c r="L120" s="312">
        <v>13</v>
      </c>
      <c r="M120" s="199">
        <f t="shared" si="173"/>
        <v>13</v>
      </c>
      <c r="N120" s="312">
        <f t="shared" si="155"/>
        <v>0</v>
      </c>
      <c r="O120" s="329" t="b">
        <f t="shared" si="156"/>
        <v>0</v>
      </c>
      <c r="P120" s="329">
        <f t="shared" si="157"/>
        <v>0</v>
      </c>
      <c r="Q120" s="329">
        <f t="shared" si="158"/>
        <v>0</v>
      </c>
      <c r="R120" s="329">
        <f t="shared" si="159"/>
        <v>0</v>
      </c>
      <c r="S120" s="329"/>
      <c r="T120" s="329" t="b">
        <f t="shared" si="160"/>
        <v>0</v>
      </c>
      <c r="U120" s="329">
        <f t="shared" si="161"/>
        <v>0</v>
      </c>
      <c r="V120" s="329">
        <f t="shared" si="162"/>
        <v>0</v>
      </c>
      <c r="W120" s="329">
        <f t="shared" si="163"/>
        <v>0</v>
      </c>
      <c r="X120" s="329"/>
      <c r="Y120" s="329">
        <f t="shared" si="164"/>
        <v>13</v>
      </c>
      <c r="Z120" s="329">
        <f t="shared" si="165"/>
        <v>13</v>
      </c>
      <c r="AA120" s="329">
        <f t="shared" si="166"/>
        <v>13</v>
      </c>
      <c r="AB120" s="329">
        <f t="shared" si="167"/>
        <v>0</v>
      </c>
      <c r="AC120" s="329"/>
      <c r="AD120" s="289">
        <f t="shared" si="89"/>
        <v>11.700000000000001</v>
      </c>
      <c r="AE120" s="289">
        <f t="shared" si="90"/>
        <v>11.7</v>
      </c>
      <c r="AF120" s="289">
        <f t="shared" si="174"/>
        <v>175.5</v>
      </c>
      <c r="AG120" s="313">
        <f t="shared" si="168"/>
        <v>6.9899999999999984</v>
      </c>
      <c r="AH120" s="334">
        <f t="shared" si="169"/>
        <v>0.34967483741870931</v>
      </c>
      <c r="AI120" s="34">
        <f t="shared" si="170"/>
        <v>0</v>
      </c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7"/>
    </row>
    <row r="121" spans="1:48" s="35" customFormat="1" ht="22.35" customHeight="1" thickBot="1" x14ac:dyDescent="0.3">
      <c r="A121" s="441"/>
      <c r="B121" s="194" t="s">
        <v>44</v>
      </c>
      <c r="C121" s="194">
        <v>1</v>
      </c>
      <c r="D121" s="194">
        <v>40</v>
      </c>
      <c r="E121" s="195">
        <v>159.99</v>
      </c>
      <c r="F121" s="194">
        <v>11130</v>
      </c>
      <c r="G121" s="24">
        <v>0</v>
      </c>
      <c r="H121" s="85">
        <v>106.25</v>
      </c>
      <c r="I121" s="195">
        <f t="shared" si="171"/>
        <v>106.25</v>
      </c>
      <c r="J121" s="306">
        <v>106.25</v>
      </c>
      <c r="K121" s="195">
        <f t="shared" si="172"/>
        <v>106.25</v>
      </c>
      <c r="L121" s="306">
        <v>106.25</v>
      </c>
      <c r="M121" s="195">
        <f t="shared" si="173"/>
        <v>106.25</v>
      </c>
      <c r="N121" s="306">
        <f t="shared" si="155"/>
        <v>0</v>
      </c>
      <c r="O121" s="307" t="b">
        <f t="shared" si="156"/>
        <v>0</v>
      </c>
      <c r="P121" s="307">
        <f t="shared" si="157"/>
        <v>0</v>
      </c>
      <c r="Q121" s="307">
        <f t="shared" si="158"/>
        <v>0</v>
      </c>
      <c r="R121" s="307">
        <f t="shared" si="159"/>
        <v>0</v>
      </c>
      <c r="S121" s="307"/>
      <c r="T121" s="307" t="b">
        <f t="shared" si="160"/>
        <v>0</v>
      </c>
      <c r="U121" s="307">
        <f t="shared" si="161"/>
        <v>0</v>
      </c>
      <c r="V121" s="307">
        <f t="shared" si="162"/>
        <v>0</v>
      </c>
      <c r="W121" s="307">
        <f t="shared" si="163"/>
        <v>0</v>
      </c>
      <c r="X121" s="307"/>
      <c r="Y121" s="307">
        <f t="shared" si="164"/>
        <v>106.25</v>
      </c>
      <c r="Z121" s="307">
        <f t="shared" si="165"/>
        <v>106.25</v>
      </c>
      <c r="AA121" s="307">
        <f t="shared" si="166"/>
        <v>106.25</v>
      </c>
      <c r="AB121" s="307">
        <f t="shared" si="167"/>
        <v>0</v>
      </c>
      <c r="AC121" s="307"/>
      <c r="AD121" s="289">
        <f t="shared" si="89"/>
        <v>95.625</v>
      </c>
      <c r="AE121" s="289">
        <f t="shared" si="90"/>
        <v>95.63</v>
      </c>
      <c r="AF121" s="289">
        <f t="shared" si="174"/>
        <v>95.63</v>
      </c>
      <c r="AG121" s="332">
        <f t="shared" si="168"/>
        <v>53.740000000000009</v>
      </c>
      <c r="AH121" s="335">
        <f t="shared" si="169"/>
        <v>0.33589599349959376</v>
      </c>
      <c r="AI121" s="37">
        <f t="shared" si="170"/>
        <v>0</v>
      </c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7"/>
    </row>
    <row r="122" spans="1:48" ht="22.35" customHeight="1" x14ac:dyDescent="0.25">
      <c r="A122" s="442" t="s">
        <v>90</v>
      </c>
      <c r="B122" s="396" t="s">
        <v>44</v>
      </c>
      <c r="C122" s="396">
        <v>1</v>
      </c>
      <c r="D122" s="396">
        <v>40</v>
      </c>
      <c r="E122" s="397">
        <v>119.99</v>
      </c>
      <c r="F122" s="396">
        <v>11621</v>
      </c>
      <c r="G122" s="110">
        <v>0</v>
      </c>
      <c r="H122" s="105">
        <v>80</v>
      </c>
      <c r="I122" s="397">
        <f t="shared" si="171"/>
        <v>80</v>
      </c>
      <c r="J122" s="178">
        <v>80</v>
      </c>
      <c r="K122" s="397">
        <f t="shared" si="172"/>
        <v>80</v>
      </c>
      <c r="L122" s="178">
        <v>80</v>
      </c>
      <c r="M122" s="397">
        <f t="shared" si="173"/>
        <v>80</v>
      </c>
      <c r="N122" s="312">
        <f t="shared" si="155"/>
        <v>0</v>
      </c>
      <c r="O122" s="329" t="b">
        <f t="shared" si="156"/>
        <v>0</v>
      </c>
      <c r="P122" s="329">
        <f t="shared" si="157"/>
        <v>0</v>
      </c>
      <c r="Q122" s="329">
        <f t="shared" si="158"/>
        <v>0</v>
      </c>
      <c r="R122" s="329">
        <f t="shared" si="159"/>
        <v>0</v>
      </c>
      <c r="S122" s="329"/>
      <c r="T122" s="329" t="b">
        <f t="shared" si="160"/>
        <v>0</v>
      </c>
      <c r="U122" s="329">
        <f t="shared" si="161"/>
        <v>0</v>
      </c>
      <c r="V122" s="329">
        <f t="shared" si="162"/>
        <v>0</v>
      </c>
      <c r="W122" s="329">
        <f t="shared" si="163"/>
        <v>0</v>
      </c>
      <c r="X122" s="329"/>
      <c r="Y122" s="329">
        <f t="shared" si="164"/>
        <v>80</v>
      </c>
      <c r="Z122" s="329">
        <f t="shared" si="165"/>
        <v>80</v>
      </c>
      <c r="AA122" s="329">
        <f t="shared" si="166"/>
        <v>80</v>
      </c>
      <c r="AB122" s="329">
        <f t="shared" si="167"/>
        <v>0</v>
      </c>
      <c r="AC122" s="329"/>
      <c r="AD122" s="289">
        <f t="shared" si="89"/>
        <v>72</v>
      </c>
      <c r="AE122" s="289">
        <f t="shared" si="90"/>
        <v>72</v>
      </c>
      <c r="AF122" s="289">
        <f t="shared" si="174"/>
        <v>72</v>
      </c>
      <c r="AG122" s="330">
        <f t="shared" si="168"/>
        <v>39.989999999999995</v>
      </c>
      <c r="AH122" s="334">
        <f t="shared" si="169"/>
        <v>0.3332777731477623</v>
      </c>
      <c r="AI122" s="13">
        <f t="shared" si="170"/>
        <v>0</v>
      </c>
    </row>
    <row r="123" spans="1:48" ht="22.35" customHeight="1" thickBot="1" x14ac:dyDescent="0.3">
      <c r="A123" s="443"/>
      <c r="B123" s="203" t="s">
        <v>45</v>
      </c>
      <c r="C123" s="203">
        <v>1</v>
      </c>
      <c r="D123" s="203">
        <v>20</v>
      </c>
      <c r="E123" s="204">
        <v>229.99</v>
      </c>
      <c r="F123" s="203">
        <v>11620</v>
      </c>
      <c r="G123" s="97">
        <v>0</v>
      </c>
      <c r="H123" s="106">
        <v>155</v>
      </c>
      <c r="I123" s="204">
        <f t="shared" si="171"/>
        <v>155</v>
      </c>
      <c r="J123" s="204">
        <v>155</v>
      </c>
      <c r="K123" s="204">
        <f t="shared" si="172"/>
        <v>155</v>
      </c>
      <c r="L123" s="204">
        <v>155</v>
      </c>
      <c r="M123" s="204">
        <f t="shared" si="173"/>
        <v>155</v>
      </c>
      <c r="N123" s="306">
        <f t="shared" si="155"/>
        <v>0</v>
      </c>
      <c r="O123" s="307" t="b">
        <f t="shared" si="156"/>
        <v>0</v>
      </c>
      <c r="P123" s="307">
        <f t="shared" si="157"/>
        <v>0</v>
      </c>
      <c r="Q123" s="307">
        <f t="shared" si="158"/>
        <v>0</v>
      </c>
      <c r="R123" s="307">
        <f t="shared" si="159"/>
        <v>0</v>
      </c>
      <c r="S123" s="307"/>
      <c r="T123" s="307" t="b">
        <f t="shared" si="160"/>
        <v>0</v>
      </c>
      <c r="U123" s="307">
        <f t="shared" si="161"/>
        <v>0</v>
      </c>
      <c r="V123" s="307">
        <f t="shared" si="162"/>
        <v>0</v>
      </c>
      <c r="W123" s="307">
        <f t="shared" si="163"/>
        <v>0</v>
      </c>
      <c r="X123" s="307"/>
      <c r="Y123" s="307">
        <f t="shared" si="164"/>
        <v>155</v>
      </c>
      <c r="Z123" s="307">
        <f t="shared" si="165"/>
        <v>155</v>
      </c>
      <c r="AA123" s="307">
        <f t="shared" si="166"/>
        <v>155</v>
      </c>
      <c r="AB123" s="307">
        <f t="shared" si="167"/>
        <v>0</v>
      </c>
      <c r="AC123" s="307"/>
      <c r="AD123" s="289">
        <f t="shared" si="89"/>
        <v>139.5</v>
      </c>
      <c r="AE123" s="289">
        <f t="shared" si="90"/>
        <v>139.5</v>
      </c>
      <c r="AF123" s="289">
        <f t="shared" si="174"/>
        <v>139.5</v>
      </c>
      <c r="AG123" s="309">
        <f t="shared" si="168"/>
        <v>74.990000000000009</v>
      </c>
      <c r="AH123" s="335">
        <f t="shared" si="169"/>
        <v>0.3260576546806383</v>
      </c>
      <c r="AI123" s="39">
        <f t="shared" si="170"/>
        <v>0</v>
      </c>
    </row>
    <row r="124" spans="1:48" ht="22.35" customHeight="1" thickBot="1" x14ac:dyDescent="0.3">
      <c r="A124" s="398" t="s">
        <v>91</v>
      </c>
      <c r="B124" s="399" t="s">
        <v>50</v>
      </c>
      <c r="C124" s="400">
        <v>24</v>
      </c>
      <c r="D124" s="400">
        <v>40</v>
      </c>
      <c r="E124" s="401">
        <v>14.99</v>
      </c>
      <c r="F124" s="400">
        <v>12381</v>
      </c>
      <c r="G124" s="99">
        <v>0</v>
      </c>
      <c r="H124" s="91">
        <v>9.5</v>
      </c>
      <c r="I124" s="401">
        <f t="shared" si="171"/>
        <v>9.5</v>
      </c>
      <c r="J124" s="402">
        <v>9.5</v>
      </c>
      <c r="K124" s="401">
        <f t="shared" si="172"/>
        <v>9.5</v>
      </c>
      <c r="L124" s="402">
        <v>9.5</v>
      </c>
      <c r="M124" s="401">
        <f t="shared" si="173"/>
        <v>9.5</v>
      </c>
      <c r="N124" s="402">
        <f t="shared" si="155"/>
        <v>0</v>
      </c>
      <c r="O124" s="403" t="b">
        <f t="shared" si="156"/>
        <v>0</v>
      </c>
      <c r="P124" s="403">
        <f t="shared" si="157"/>
        <v>0</v>
      </c>
      <c r="Q124" s="403">
        <f t="shared" si="158"/>
        <v>0</v>
      </c>
      <c r="R124" s="403">
        <f t="shared" si="159"/>
        <v>0</v>
      </c>
      <c r="S124" s="403"/>
      <c r="T124" s="403" t="b">
        <f t="shared" si="160"/>
        <v>0</v>
      </c>
      <c r="U124" s="403">
        <f t="shared" si="161"/>
        <v>0</v>
      </c>
      <c r="V124" s="403">
        <f t="shared" si="162"/>
        <v>0</v>
      </c>
      <c r="W124" s="403">
        <f t="shared" si="163"/>
        <v>0</v>
      </c>
      <c r="X124" s="403"/>
      <c r="Y124" s="403">
        <f t="shared" si="164"/>
        <v>9.5</v>
      </c>
      <c r="Z124" s="403">
        <f t="shared" si="165"/>
        <v>9.5</v>
      </c>
      <c r="AA124" s="403">
        <f t="shared" si="166"/>
        <v>9.5</v>
      </c>
      <c r="AB124" s="403">
        <f t="shared" si="167"/>
        <v>0</v>
      </c>
      <c r="AC124" s="403"/>
      <c r="AD124" s="289">
        <f t="shared" si="89"/>
        <v>8.5500000000000007</v>
      </c>
      <c r="AE124" s="289">
        <f t="shared" si="90"/>
        <v>8.5500000000000007</v>
      </c>
      <c r="AF124" s="289">
        <f t="shared" si="174"/>
        <v>205.20000000000002</v>
      </c>
      <c r="AG124" s="404">
        <f t="shared" si="168"/>
        <v>5.49</v>
      </c>
      <c r="AH124" s="406">
        <f t="shared" si="169"/>
        <v>0.36624416277518346</v>
      </c>
      <c r="AI124" s="66">
        <f t="shared" si="170"/>
        <v>0</v>
      </c>
    </row>
    <row r="125" spans="1:48" ht="22.35" customHeight="1" x14ac:dyDescent="0.25">
      <c r="A125" s="444" t="s">
        <v>92</v>
      </c>
      <c r="B125" s="183" t="s">
        <v>47</v>
      </c>
      <c r="C125" s="183">
        <v>10</v>
      </c>
      <c r="D125" s="183">
        <v>21</v>
      </c>
      <c r="E125" s="184">
        <v>12.99</v>
      </c>
      <c r="F125" s="183">
        <v>12391</v>
      </c>
      <c r="G125" s="22">
        <v>0</v>
      </c>
      <c r="H125" s="84">
        <v>7.5</v>
      </c>
      <c r="I125" s="184">
        <f t="shared" si="171"/>
        <v>7.5</v>
      </c>
      <c r="J125" s="297">
        <v>7.5</v>
      </c>
      <c r="K125" s="184">
        <f t="shared" si="172"/>
        <v>7.5</v>
      </c>
      <c r="L125" s="297">
        <v>7.5</v>
      </c>
      <c r="M125" s="184">
        <f t="shared" si="173"/>
        <v>7.5</v>
      </c>
      <c r="N125" s="297">
        <f t="shared" si="155"/>
        <v>0</v>
      </c>
      <c r="O125" s="288" t="b">
        <f t="shared" si="156"/>
        <v>0</v>
      </c>
      <c r="P125" s="288">
        <f t="shared" si="157"/>
        <v>0</v>
      </c>
      <c r="Q125" s="288">
        <f t="shared" si="158"/>
        <v>0</v>
      </c>
      <c r="R125" s="288">
        <f t="shared" si="159"/>
        <v>0</v>
      </c>
      <c r="S125" s="288"/>
      <c r="T125" s="288" t="b">
        <f t="shared" si="160"/>
        <v>0</v>
      </c>
      <c r="U125" s="288">
        <f t="shared" si="161"/>
        <v>0</v>
      </c>
      <c r="V125" s="288">
        <f t="shared" si="162"/>
        <v>0</v>
      </c>
      <c r="W125" s="288">
        <f t="shared" si="163"/>
        <v>0</v>
      </c>
      <c r="X125" s="288"/>
      <c r="Y125" s="288">
        <f t="shared" si="164"/>
        <v>7.5</v>
      </c>
      <c r="Z125" s="288">
        <f t="shared" si="165"/>
        <v>7.5</v>
      </c>
      <c r="AA125" s="288">
        <f t="shared" si="166"/>
        <v>7.5</v>
      </c>
      <c r="AB125" s="288">
        <f t="shared" si="167"/>
        <v>0</v>
      </c>
      <c r="AC125" s="288"/>
      <c r="AD125" s="289">
        <f t="shared" si="89"/>
        <v>6.75</v>
      </c>
      <c r="AE125" s="289">
        <f t="shared" si="90"/>
        <v>6.75</v>
      </c>
      <c r="AF125" s="289">
        <f t="shared" si="174"/>
        <v>67.5</v>
      </c>
      <c r="AG125" s="299">
        <f t="shared" si="168"/>
        <v>5.49</v>
      </c>
      <c r="AH125" s="291">
        <f t="shared" si="169"/>
        <v>0.42263279445727486</v>
      </c>
      <c r="AI125" s="13">
        <f t="shared" si="170"/>
        <v>0</v>
      </c>
    </row>
    <row r="126" spans="1:48" ht="22.35" customHeight="1" thickBot="1" x14ac:dyDescent="0.3">
      <c r="A126" s="441"/>
      <c r="B126" s="194" t="s">
        <v>93</v>
      </c>
      <c r="C126" s="194">
        <v>1</v>
      </c>
      <c r="D126" s="194">
        <v>20</v>
      </c>
      <c r="E126" s="195">
        <v>44.99</v>
      </c>
      <c r="F126" s="194">
        <v>12390</v>
      </c>
      <c r="G126" s="24">
        <v>0</v>
      </c>
      <c r="H126" s="85">
        <v>30</v>
      </c>
      <c r="I126" s="195">
        <f t="shared" si="171"/>
        <v>30</v>
      </c>
      <c r="J126" s="306">
        <v>30</v>
      </c>
      <c r="K126" s="195">
        <f t="shared" si="172"/>
        <v>30</v>
      </c>
      <c r="L126" s="306">
        <v>30</v>
      </c>
      <c r="M126" s="195">
        <f t="shared" si="173"/>
        <v>30</v>
      </c>
      <c r="N126" s="306">
        <f t="shared" si="155"/>
        <v>0</v>
      </c>
      <c r="O126" s="307" t="b">
        <f t="shared" si="156"/>
        <v>0</v>
      </c>
      <c r="P126" s="307">
        <f t="shared" si="157"/>
        <v>0</v>
      </c>
      <c r="Q126" s="307">
        <f t="shared" si="158"/>
        <v>0</v>
      </c>
      <c r="R126" s="307">
        <f t="shared" si="159"/>
        <v>0</v>
      </c>
      <c r="S126" s="307"/>
      <c r="T126" s="307" t="b">
        <f t="shared" si="160"/>
        <v>0</v>
      </c>
      <c r="U126" s="307">
        <f t="shared" si="161"/>
        <v>0</v>
      </c>
      <c r="V126" s="307">
        <f t="shared" si="162"/>
        <v>0</v>
      </c>
      <c r="W126" s="307">
        <f t="shared" si="163"/>
        <v>0</v>
      </c>
      <c r="X126" s="307"/>
      <c r="Y126" s="307">
        <f t="shared" si="164"/>
        <v>30</v>
      </c>
      <c r="Z126" s="307">
        <f t="shared" si="165"/>
        <v>30</v>
      </c>
      <c r="AA126" s="307">
        <f t="shared" si="166"/>
        <v>30</v>
      </c>
      <c r="AB126" s="307">
        <f t="shared" si="167"/>
        <v>0</v>
      </c>
      <c r="AC126" s="307"/>
      <c r="AD126" s="289">
        <f t="shared" si="89"/>
        <v>27</v>
      </c>
      <c r="AE126" s="289">
        <f t="shared" si="90"/>
        <v>27</v>
      </c>
      <c r="AF126" s="289">
        <f t="shared" si="174"/>
        <v>27</v>
      </c>
      <c r="AG126" s="309">
        <f t="shared" si="168"/>
        <v>14.990000000000002</v>
      </c>
      <c r="AH126" s="316">
        <f t="shared" si="169"/>
        <v>0.33318515225605694</v>
      </c>
      <c r="AI126" s="39">
        <f t="shared" si="170"/>
        <v>0</v>
      </c>
    </row>
    <row r="127" spans="1:48" s="216" customFormat="1" ht="22.35" customHeight="1" thickBot="1" x14ac:dyDescent="0.3">
      <c r="A127" s="445" t="s">
        <v>94</v>
      </c>
      <c r="B127" s="446"/>
      <c r="C127" s="446"/>
      <c r="D127" s="446"/>
      <c r="E127" s="446"/>
      <c r="F127" s="446"/>
      <c r="G127" s="446"/>
      <c r="H127" s="446"/>
      <c r="I127" s="446"/>
      <c r="J127" s="446"/>
      <c r="K127" s="446"/>
      <c r="L127" s="446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380" t="s">
        <v>0</v>
      </c>
      <c r="AE127" s="380" t="s">
        <v>0</v>
      </c>
      <c r="AF127" s="380" t="s">
        <v>0</v>
      </c>
      <c r="AG127" s="393"/>
      <c r="AH127" s="394"/>
      <c r="AI127" s="232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276"/>
    </row>
    <row r="128" spans="1:48" ht="22.35" customHeight="1" thickBot="1" x14ac:dyDescent="0.3">
      <c r="A128" s="407" t="s">
        <v>95</v>
      </c>
      <c r="B128" s="408" t="s">
        <v>96</v>
      </c>
      <c r="C128" s="214">
        <v>1</v>
      </c>
      <c r="D128" s="409" t="s">
        <v>96</v>
      </c>
      <c r="E128" s="213">
        <v>74.989999999999995</v>
      </c>
      <c r="F128" s="214">
        <v>11100</v>
      </c>
      <c r="G128" s="67">
        <v>0</v>
      </c>
      <c r="H128" s="83">
        <v>50</v>
      </c>
      <c r="I128" s="185">
        <f t="shared" ref="I128:I139" si="175">IF($B$3="c",H128,IF($B$3="b",H128,IF($B$3="a",Q128)))</f>
        <v>50</v>
      </c>
      <c r="J128" s="392">
        <v>50</v>
      </c>
      <c r="K128" s="185">
        <f t="shared" ref="K128:K139" si="176">IF($B$3="c",J128,IF($B$3="a",J128,IF($B$3="b",V128)))</f>
        <v>50</v>
      </c>
      <c r="L128" s="392">
        <v>50</v>
      </c>
      <c r="M128" s="185">
        <f t="shared" ref="M128:M139" si="177">IF($B$3="c",AA128,IF($B$3="a",L128,IF($B$3="b",L128)))</f>
        <v>50</v>
      </c>
      <c r="N128" s="297">
        <f t="shared" ref="N128:N139" si="178">L128*G128</f>
        <v>0</v>
      </c>
      <c r="O128" s="288" t="b">
        <f t="shared" ref="O128:O139" si="179">IF($B$3="a",H128)</f>
        <v>0</v>
      </c>
      <c r="P128" s="288">
        <f t="shared" ref="P128:P139" si="180">IF($B$4=0,O128*1,IF($B$4=2,O128*1,IF($B$4=4,O128*1,IF($B$4=6,O128*1))))</f>
        <v>0</v>
      </c>
      <c r="Q128" s="288">
        <f t="shared" ref="Q128:Q139" si="181">ROUND(P128,2)</f>
        <v>0</v>
      </c>
      <c r="R128" s="288">
        <f t="shared" ref="R128:R139" si="182">G128*Q128</f>
        <v>0</v>
      </c>
      <c r="S128" s="288"/>
      <c r="T128" s="288" t="b">
        <f t="shared" ref="T128:T139" si="183">IF($B$3="b",J128)</f>
        <v>0</v>
      </c>
      <c r="U128" s="288">
        <f t="shared" ref="U128:U139" si="184">IF($B$4=0,T128*1,IF($B$4=2,T128*1,IF($B$4=4,T128*1,IF($B$4=6,T128*1))))</f>
        <v>0</v>
      </c>
      <c r="V128" s="288">
        <f t="shared" ref="V128:V139" si="185">ROUND(U128,2)</f>
        <v>0</v>
      </c>
      <c r="W128" s="288">
        <f t="shared" ref="W128:W139" si="186">G128*V128</f>
        <v>0</v>
      </c>
      <c r="X128" s="288"/>
      <c r="Y128" s="288">
        <f t="shared" ref="Y128:Y139" si="187">IF($B$3="c",L128)</f>
        <v>50</v>
      </c>
      <c r="Z128" s="288">
        <f t="shared" ref="Z128:Z139" si="188">IF($B$4=0,Y128*1,IF($B$4=2,Y128*1,IF($B$4=4,Y128*1,IF($B$4=6,Y128*1))))</f>
        <v>50</v>
      </c>
      <c r="AA128" s="288">
        <f t="shared" ref="AA128:AA139" si="189">ROUND(Z128,2)</f>
        <v>50</v>
      </c>
      <c r="AB128" s="288">
        <f t="shared" ref="AB128:AB139" si="190">G128*AA128</f>
        <v>0</v>
      </c>
      <c r="AC128" s="288"/>
      <c r="AD128" s="289">
        <f t="shared" si="89"/>
        <v>45</v>
      </c>
      <c r="AE128" s="289">
        <f t="shared" si="90"/>
        <v>45</v>
      </c>
      <c r="AF128" s="289">
        <f t="shared" ref="AF128:AF139" si="191">AE128*C128</f>
        <v>45</v>
      </c>
      <c r="AG128" s="299">
        <f t="shared" ref="AG128:AG139" si="192">E128-(P128+V128+AA128)</f>
        <v>24.989999999999995</v>
      </c>
      <c r="AH128" s="318">
        <f t="shared" ref="AH128:AH139" si="193">AG128/E128</f>
        <v>0.33324443259101211</v>
      </c>
      <c r="AI128" s="68">
        <f t="shared" ref="AI128:AI139" si="194">G128/C128</f>
        <v>0</v>
      </c>
    </row>
    <row r="129" spans="1:48" ht="22.35" customHeight="1" thickBot="1" x14ac:dyDescent="0.3">
      <c r="A129" s="410" t="s">
        <v>97</v>
      </c>
      <c r="B129" s="411" t="s">
        <v>96</v>
      </c>
      <c r="C129" s="412">
        <v>12</v>
      </c>
      <c r="D129" s="413" t="s">
        <v>96</v>
      </c>
      <c r="E129" s="414">
        <v>7.99</v>
      </c>
      <c r="F129" s="412">
        <v>11595</v>
      </c>
      <c r="G129" s="100">
        <v>0</v>
      </c>
      <c r="H129" s="92">
        <v>4.5</v>
      </c>
      <c r="I129" s="414">
        <f t="shared" si="175"/>
        <v>4.5</v>
      </c>
      <c r="J129" s="370">
        <v>4.5</v>
      </c>
      <c r="K129" s="414">
        <f t="shared" si="176"/>
        <v>4.5</v>
      </c>
      <c r="L129" s="370">
        <v>4.5</v>
      </c>
      <c r="M129" s="414">
        <f t="shared" si="177"/>
        <v>4.5</v>
      </c>
      <c r="N129" s="297">
        <f t="shared" si="178"/>
        <v>0</v>
      </c>
      <c r="O129" s="288" t="b">
        <f t="shared" si="179"/>
        <v>0</v>
      </c>
      <c r="P129" s="288">
        <f t="shared" si="180"/>
        <v>0</v>
      </c>
      <c r="Q129" s="288">
        <f t="shared" si="181"/>
        <v>0</v>
      </c>
      <c r="R129" s="288">
        <f t="shared" si="182"/>
        <v>0</v>
      </c>
      <c r="S129" s="288"/>
      <c r="T129" s="288" t="b">
        <f t="shared" si="183"/>
        <v>0</v>
      </c>
      <c r="U129" s="288">
        <f t="shared" si="184"/>
        <v>0</v>
      </c>
      <c r="V129" s="288">
        <f t="shared" si="185"/>
        <v>0</v>
      </c>
      <c r="W129" s="288">
        <f t="shared" si="186"/>
        <v>0</v>
      </c>
      <c r="X129" s="288"/>
      <c r="Y129" s="288">
        <f t="shared" si="187"/>
        <v>4.5</v>
      </c>
      <c r="Z129" s="288">
        <f t="shared" si="188"/>
        <v>4.5</v>
      </c>
      <c r="AA129" s="288">
        <f t="shared" si="189"/>
        <v>4.5</v>
      </c>
      <c r="AB129" s="288">
        <f t="shared" si="190"/>
        <v>0</v>
      </c>
      <c r="AC129" s="288"/>
      <c r="AD129" s="289">
        <f t="shared" si="89"/>
        <v>4.05</v>
      </c>
      <c r="AE129" s="289">
        <f t="shared" si="90"/>
        <v>4.05</v>
      </c>
      <c r="AF129" s="289">
        <f t="shared" si="191"/>
        <v>48.599999999999994</v>
      </c>
      <c r="AG129" s="299">
        <f t="shared" si="192"/>
        <v>3.49</v>
      </c>
      <c r="AH129" s="318">
        <f t="shared" si="193"/>
        <v>0.43679599499374222</v>
      </c>
      <c r="AI129" s="68">
        <f t="shared" si="194"/>
        <v>0</v>
      </c>
    </row>
    <row r="130" spans="1:48" s="35" customFormat="1" ht="22.35" customHeight="1" x14ac:dyDescent="0.25">
      <c r="A130" s="447" t="s">
        <v>98</v>
      </c>
      <c r="B130" s="415" t="s">
        <v>99</v>
      </c>
      <c r="C130" s="209">
        <v>20</v>
      </c>
      <c r="D130" s="209">
        <v>16</v>
      </c>
      <c r="E130" s="185">
        <v>14.99</v>
      </c>
      <c r="F130" s="209">
        <v>12423</v>
      </c>
      <c r="G130" s="17">
        <v>0</v>
      </c>
      <c r="H130" s="84">
        <v>8.75</v>
      </c>
      <c r="I130" s="185">
        <f t="shared" si="175"/>
        <v>8.75</v>
      </c>
      <c r="J130" s="297">
        <v>8.75</v>
      </c>
      <c r="K130" s="185">
        <f t="shared" si="176"/>
        <v>8.75</v>
      </c>
      <c r="L130" s="297">
        <v>8.75</v>
      </c>
      <c r="M130" s="185">
        <f t="shared" si="177"/>
        <v>8.75</v>
      </c>
      <c r="N130" s="287">
        <f t="shared" si="178"/>
        <v>0</v>
      </c>
      <c r="O130" s="288" t="b">
        <f t="shared" si="179"/>
        <v>0</v>
      </c>
      <c r="P130" s="288">
        <f t="shared" si="180"/>
        <v>0</v>
      </c>
      <c r="Q130" s="288">
        <f t="shared" si="181"/>
        <v>0</v>
      </c>
      <c r="R130" s="288">
        <f t="shared" si="182"/>
        <v>0</v>
      </c>
      <c r="S130" s="288"/>
      <c r="T130" s="288" t="b">
        <f t="shared" si="183"/>
        <v>0</v>
      </c>
      <c r="U130" s="288">
        <f t="shared" si="184"/>
        <v>0</v>
      </c>
      <c r="V130" s="288">
        <f t="shared" si="185"/>
        <v>0</v>
      </c>
      <c r="W130" s="288">
        <f t="shared" si="186"/>
        <v>0</v>
      </c>
      <c r="X130" s="288"/>
      <c r="Y130" s="288">
        <f t="shared" si="187"/>
        <v>8.75</v>
      </c>
      <c r="Z130" s="288">
        <f t="shared" si="188"/>
        <v>8.75</v>
      </c>
      <c r="AA130" s="288">
        <f t="shared" si="189"/>
        <v>8.75</v>
      </c>
      <c r="AB130" s="288">
        <f t="shared" si="190"/>
        <v>0</v>
      </c>
      <c r="AC130" s="288"/>
      <c r="AD130" s="289">
        <f t="shared" si="89"/>
        <v>7.875</v>
      </c>
      <c r="AE130" s="289">
        <f t="shared" si="90"/>
        <v>7.88</v>
      </c>
      <c r="AF130" s="289">
        <f t="shared" si="191"/>
        <v>157.6</v>
      </c>
      <c r="AG130" s="290">
        <f t="shared" si="192"/>
        <v>6.24</v>
      </c>
      <c r="AH130" s="318">
        <f t="shared" si="193"/>
        <v>0.4162775183455637</v>
      </c>
      <c r="AI130" s="40">
        <f t="shared" si="194"/>
        <v>0</v>
      </c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7"/>
    </row>
    <row r="131" spans="1:48" s="35" customFormat="1" ht="22.35" customHeight="1" x14ac:dyDescent="0.25">
      <c r="A131" s="448"/>
      <c r="B131" s="416" t="s">
        <v>100</v>
      </c>
      <c r="C131" s="417">
        <v>12</v>
      </c>
      <c r="D131" s="417">
        <v>14</v>
      </c>
      <c r="E131" s="192">
        <v>24.99</v>
      </c>
      <c r="F131" s="417">
        <v>12424</v>
      </c>
      <c r="G131" s="20">
        <v>0</v>
      </c>
      <c r="H131" s="87">
        <v>16</v>
      </c>
      <c r="I131" s="192">
        <f t="shared" si="175"/>
        <v>16</v>
      </c>
      <c r="J131" s="302">
        <v>16</v>
      </c>
      <c r="K131" s="192">
        <f t="shared" si="176"/>
        <v>16</v>
      </c>
      <c r="L131" s="302">
        <v>16</v>
      </c>
      <c r="M131" s="192">
        <f t="shared" si="177"/>
        <v>16</v>
      </c>
      <c r="N131" s="319">
        <f t="shared" si="178"/>
        <v>0</v>
      </c>
      <c r="O131" s="320" t="b">
        <f t="shared" si="179"/>
        <v>0</v>
      </c>
      <c r="P131" s="320">
        <f t="shared" si="180"/>
        <v>0</v>
      </c>
      <c r="Q131" s="320">
        <f t="shared" si="181"/>
        <v>0</v>
      </c>
      <c r="R131" s="320">
        <f t="shared" si="182"/>
        <v>0</v>
      </c>
      <c r="S131" s="320"/>
      <c r="T131" s="320" t="b">
        <f t="shared" si="183"/>
        <v>0</v>
      </c>
      <c r="U131" s="320">
        <f t="shared" si="184"/>
        <v>0</v>
      </c>
      <c r="V131" s="320">
        <f t="shared" si="185"/>
        <v>0</v>
      </c>
      <c r="W131" s="320">
        <f t="shared" si="186"/>
        <v>0</v>
      </c>
      <c r="X131" s="320"/>
      <c r="Y131" s="320">
        <f t="shared" si="187"/>
        <v>16</v>
      </c>
      <c r="Z131" s="320">
        <f t="shared" si="188"/>
        <v>16</v>
      </c>
      <c r="AA131" s="320">
        <f t="shared" si="189"/>
        <v>16</v>
      </c>
      <c r="AB131" s="320">
        <f t="shared" si="190"/>
        <v>0</v>
      </c>
      <c r="AC131" s="320"/>
      <c r="AD131" s="289">
        <f t="shared" si="89"/>
        <v>14.4</v>
      </c>
      <c r="AE131" s="289">
        <f t="shared" si="90"/>
        <v>14.4</v>
      </c>
      <c r="AF131" s="289">
        <f t="shared" si="191"/>
        <v>172.8</v>
      </c>
      <c r="AG131" s="304">
        <f t="shared" si="192"/>
        <v>8.9899999999999984</v>
      </c>
      <c r="AH131" s="321">
        <f t="shared" si="193"/>
        <v>0.35974389755902358</v>
      </c>
      <c r="AI131" s="36">
        <f t="shared" si="194"/>
        <v>0</v>
      </c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7"/>
    </row>
    <row r="132" spans="1:48" s="35" customFormat="1" ht="22.35" customHeight="1" x14ac:dyDescent="0.25">
      <c r="A132" s="448"/>
      <c r="B132" s="416" t="s">
        <v>101</v>
      </c>
      <c r="C132" s="417">
        <v>1</v>
      </c>
      <c r="D132" s="417">
        <v>30</v>
      </c>
      <c r="E132" s="192">
        <v>74.989999999999995</v>
      </c>
      <c r="F132" s="417">
        <v>12443</v>
      </c>
      <c r="G132" s="20">
        <v>0</v>
      </c>
      <c r="H132" s="87">
        <v>46.25</v>
      </c>
      <c r="I132" s="192">
        <f t="shared" si="175"/>
        <v>46.25</v>
      </c>
      <c r="J132" s="302">
        <v>46.25</v>
      </c>
      <c r="K132" s="192">
        <f t="shared" si="176"/>
        <v>46.25</v>
      </c>
      <c r="L132" s="302">
        <v>46.25</v>
      </c>
      <c r="M132" s="192">
        <f t="shared" si="177"/>
        <v>46.25</v>
      </c>
      <c r="N132" s="319">
        <f t="shared" si="178"/>
        <v>0</v>
      </c>
      <c r="O132" s="320" t="b">
        <f t="shared" si="179"/>
        <v>0</v>
      </c>
      <c r="P132" s="320">
        <f t="shared" si="180"/>
        <v>0</v>
      </c>
      <c r="Q132" s="320">
        <f t="shared" si="181"/>
        <v>0</v>
      </c>
      <c r="R132" s="320">
        <f t="shared" si="182"/>
        <v>0</v>
      </c>
      <c r="S132" s="320"/>
      <c r="T132" s="320" t="b">
        <f t="shared" si="183"/>
        <v>0</v>
      </c>
      <c r="U132" s="320">
        <f t="shared" si="184"/>
        <v>0</v>
      </c>
      <c r="V132" s="320">
        <f t="shared" si="185"/>
        <v>0</v>
      </c>
      <c r="W132" s="320">
        <f t="shared" si="186"/>
        <v>0</v>
      </c>
      <c r="X132" s="320"/>
      <c r="Y132" s="320">
        <f t="shared" si="187"/>
        <v>46.25</v>
      </c>
      <c r="Z132" s="320">
        <f t="shared" si="188"/>
        <v>46.25</v>
      </c>
      <c r="AA132" s="320">
        <f t="shared" si="189"/>
        <v>46.25</v>
      </c>
      <c r="AB132" s="320">
        <f t="shared" si="190"/>
        <v>0</v>
      </c>
      <c r="AC132" s="320"/>
      <c r="AD132" s="289">
        <f t="shared" si="89"/>
        <v>41.625</v>
      </c>
      <c r="AE132" s="289">
        <f t="shared" si="90"/>
        <v>41.63</v>
      </c>
      <c r="AF132" s="289">
        <f t="shared" si="191"/>
        <v>41.63</v>
      </c>
      <c r="AG132" s="304">
        <f t="shared" si="192"/>
        <v>28.739999999999995</v>
      </c>
      <c r="AH132" s="321">
        <f t="shared" si="193"/>
        <v>0.38325110014668617</v>
      </c>
      <c r="AI132" s="36">
        <f t="shared" si="194"/>
        <v>0</v>
      </c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7"/>
    </row>
    <row r="133" spans="1:48" s="35" customFormat="1" ht="22.35" customHeight="1" thickBot="1" x14ac:dyDescent="0.3">
      <c r="A133" s="449"/>
      <c r="B133" s="418" t="s">
        <v>102</v>
      </c>
      <c r="C133" s="211">
        <v>1</v>
      </c>
      <c r="D133" s="211">
        <v>20</v>
      </c>
      <c r="E133" s="196">
        <v>134.99</v>
      </c>
      <c r="F133" s="211">
        <v>12445</v>
      </c>
      <c r="G133" s="29">
        <v>0</v>
      </c>
      <c r="H133" s="85">
        <v>86</v>
      </c>
      <c r="I133" s="196">
        <f t="shared" si="175"/>
        <v>86</v>
      </c>
      <c r="J133" s="306">
        <v>86</v>
      </c>
      <c r="K133" s="196">
        <f t="shared" si="176"/>
        <v>86</v>
      </c>
      <c r="L133" s="306">
        <v>86</v>
      </c>
      <c r="M133" s="196">
        <f t="shared" si="177"/>
        <v>86</v>
      </c>
      <c r="N133" s="315">
        <f t="shared" si="178"/>
        <v>0</v>
      </c>
      <c r="O133" s="307" t="b">
        <f t="shared" si="179"/>
        <v>0</v>
      </c>
      <c r="P133" s="307">
        <f t="shared" si="180"/>
        <v>0</v>
      </c>
      <c r="Q133" s="307">
        <f t="shared" si="181"/>
        <v>0</v>
      </c>
      <c r="R133" s="307">
        <f t="shared" si="182"/>
        <v>0</v>
      </c>
      <c r="S133" s="307"/>
      <c r="T133" s="307" t="b">
        <f t="shared" si="183"/>
        <v>0</v>
      </c>
      <c r="U133" s="307">
        <f t="shared" si="184"/>
        <v>0</v>
      </c>
      <c r="V133" s="307">
        <f t="shared" si="185"/>
        <v>0</v>
      </c>
      <c r="W133" s="307">
        <f t="shared" si="186"/>
        <v>0</v>
      </c>
      <c r="X133" s="307"/>
      <c r="Y133" s="307">
        <f t="shared" si="187"/>
        <v>86</v>
      </c>
      <c r="Z133" s="307">
        <f t="shared" si="188"/>
        <v>86</v>
      </c>
      <c r="AA133" s="307">
        <f t="shared" si="189"/>
        <v>86</v>
      </c>
      <c r="AB133" s="307">
        <f t="shared" si="190"/>
        <v>0</v>
      </c>
      <c r="AC133" s="307"/>
      <c r="AD133" s="289">
        <f t="shared" si="89"/>
        <v>77.400000000000006</v>
      </c>
      <c r="AE133" s="289">
        <f t="shared" si="90"/>
        <v>77.400000000000006</v>
      </c>
      <c r="AF133" s="289">
        <f t="shared" si="191"/>
        <v>77.400000000000006</v>
      </c>
      <c r="AG133" s="332">
        <f t="shared" si="192"/>
        <v>48.990000000000009</v>
      </c>
      <c r="AH133" s="335">
        <f t="shared" si="193"/>
        <v>0.36291577153863253</v>
      </c>
      <c r="AI133" s="37">
        <f t="shared" si="194"/>
        <v>0</v>
      </c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7"/>
    </row>
    <row r="134" spans="1:48" s="35" customFormat="1" ht="22.35" customHeight="1" x14ac:dyDescent="0.25">
      <c r="A134" s="447" t="s">
        <v>103</v>
      </c>
      <c r="B134" s="415" t="s">
        <v>99</v>
      </c>
      <c r="C134" s="209">
        <v>12</v>
      </c>
      <c r="D134" s="209">
        <v>16</v>
      </c>
      <c r="E134" s="185">
        <v>21.99</v>
      </c>
      <c r="F134" s="209">
        <v>12425</v>
      </c>
      <c r="G134" s="17">
        <v>0</v>
      </c>
      <c r="H134" s="84">
        <v>13.25</v>
      </c>
      <c r="I134" s="185">
        <f t="shared" si="175"/>
        <v>13.25</v>
      </c>
      <c r="J134" s="297">
        <v>13.25</v>
      </c>
      <c r="K134" s="185">
        <f t="shared" si="176"/>
        <v>13.25</v>
      </c>
      <c r="L134" s="297">
        <v>13.25</v>
      </c>
      <c r="M134" s="185">
        <f t="shared" si="177"/>
        <v>13.25</v>
      </c>
      <c r="N134" s="287">
        <f t="shared" si="178"/>
        <v>0</v>
      </c>
      <c r="O134" s="288" t="b">
        <f t="shared" si="179"/>
        <v>0</v>
      </c>
      <c r="P134" s="288">
        <f t="shared" si="180"/>
        <v>0</v>
      </c>
      <c r="Q134" s="288">
        <f t="shared" si="181"/>
        <v>0</v>
      </c>
      <c r="R134" s="288">
        <f t="shared" si="182"/>
        <v>0</v>
      </c>
      <c r="S134" s="288"/>
      <c r="T134" s="288" t="b">
        <f t="shared" si="183"/>
        <v>0</v>
      </c>
      <c r="U134" s="288">
        <f t="shared" si="184"/>
        <v>0</v>
      </c>
      <c r="V134" s="288">
        <f t="shared" si="185"/>
        <v>0</v>
      </c>
      <c r="W134" s="288">
        <f t="shared" si="186"/>
        <v>0</v>
      </c>
      <c r="X134" s="288"/>
      <c r="Y134" s="288">
        <f t="shared" si="187"/>
        <v>13.25</v>
      </c>
      <c r="Z134" s="288">
        <f t="shared" si="188"/>
        <v>13.25</v>
      </c>
      <c r="AA134" s="288">
        <f t="shared" si="189"/>
        <v>13.25</v>
      </c>
      <c r="AB134" s="288">
        <f t="shared" si="190"/>
        <v>0</v>
      </c>
      <c r="AC134" s="288"/>
      <c r="AD134" s="289">
        <f t="shared" si="89"/>
        <v>11.925000000000001</v>
      </c>
      <c r="AE134" s="289">
        <f t="shared" si="90"/>
        <v>11.93</v>
      </c>
      <c r="AF134" s="289">
        <f t="shared" si="191"/>
        <v>143.16</v>
      </c>
      <c r="AG134" s="290">
        <f t="shared" si="192"/>
        <v>8.7399999999999984</v>
      </c>
      <c r="AH134" s="318">
        <f t="shared" si="193"/>
        <v>0.39745338790359253</v>
      </c>
      <c r="AI134" s="40">
        <f t="shared" si="194"/>
        <v>0</v>
      </c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7"/>
    </row>
    <row r="135" spans="1:48" s="35" customFormat="1" ht="22.35" customHeight="1" x14ac:dyDescent="0.25">
      <c r="A135" s="448"/>
      <c r="B135" s="416" t="s">
        <v>100</v>
      </c>
      <c r="C135" s="417">
        <v>6</v>
      </c>
      <c r="D135" s="417">
        <v>16</v>
      </c>
      <c r="E135" s="192">
        <v>39.99</v>
      </c>
      <c r="F135" s="417">
        <v>12426</v>
      </c>
      <c r="G135" s="20">
        <v>0</v>
      </c>
      <c r="H135" s="87">
        <v>25</v>
      </c>
      <c r="I135" s="192">
        <f t="shared" si="175"/>
        <v>25</v>
      </c>
      <c r="J135" s="302">
        <v>25</v>
      </c>
      <c r="K135" s="192">
        <f t="shared" si="176"/>
        <v>25</v>
      </c>
      <c r="L135" s="302">
        <v>25</v>
      </c>
      <c r="M135" s="192">
        <f t="shared" si="177"/>
        <v>25</v>
      </c>
      <c r="N135" s="319">
        <f t="shared" si="178"/>
        <v>0</v>
      </c>
      <c r="O135" s="320" t="b">
        <f t="shared" si="179"/>
        <v>0</v>
      </c>
      <c r="P135" s="320">
        <f t="shared" si="180"/>
        <v>0</v>
      </c>
      <c r="Q135" s="320">
        <f t="shared" si="181"/>
        <v>0</v>
      </c>
      <c r="R135" s="320">
        <f t="shared" si="182"/>
        <v>0</v>
      </c>
      <c r="S135" s="320"/>
      <c r="T135" s="320" t="b">
        <f t="shared" si="183"/>
        <v>0</v>
      </c>
      <c r="U135" s="320">
        <f t="shared" si="184"/>
        <v>0</v>
      </c>
      <c r="V135" s="320">
        <f t="shared" si="185"/>
        <v>0</v>
      </c>
      <c r="W135" s="320">
        <f t="shared" si="186"/>
        <v>0</v>
      </c>
      <c r="X135" s="320"/>
      <c r="Y135" s="320">
        <f t="shared" si="187"/>
        <v>25</v>
      </c>
      <c r="Z135" s="320">
        <f t="shared" si="188"/>
        <v>25</v>
      </c>
      <c r="AA135" s="320">
        <f t="shared" si="189"/>
        <v>25</v>
      </c>
      <c r="AB135" s="320">
        <f t="shared" si="190"/>
        <v>0</v>
      </c>
      <c r="AC135" s="320"/>
      <c r="AD135" s="289">
        <f t="shared" si="89"/>
        <v>22.5</v>
      </c>
      <c r="AE135" s="289">
        <f t="shared" si="90"/>
        <v>22.5</v>
      </c>
      <c r="AF135" s="289">
        <f t="shared" si="191"/>
        <v>135</v>
      </c>
      <c r="AG135" s="304">
        <f t="shared" si="192"/>
        <v>14.990000000000002</v>
      </c>
      <c r="AH135" s="321">
        <f t="shared" si="193"/>
        <v>0.37484371092773194</v>
      </c>
      <c r="AI135" s="36">
        <f t="shared" si="194"/>
        <v>0</v>
      </c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7"/>
    </row>
    <row r="136" spans="1:48" s="35" customFormat="1" ht="22.35" customHeight="1" x14ac:dyDescent="0.25">
      <c r="A136" s="448"/>
      <c r="B136" s="416" t="s">
        <v>101</v>
      </c>
      <c r="C136" s="417">
        <v>1</v>
      </c>
      <c r="D136" s="417">
        <v>20</v>
      </c>
      <c r="E136" s="192">
        <v>119.99</v>
      </c>
      <c r="F136" s="417">
        <v>12422</v>
      </c>
      <c r="G136" s="20">
        <v>0</v>
      </c>
      <c r="H136" s="87">
        <v>73</v>
      </c>
      <c r="I136" s="192">
        <f t="shared" si="175"/>
        <v>73</v>
      </c>
      <c r="J136" s="302">
        <v>73</v>
      </c>
      <c r="K136" s="192">
        <f t="shared" si="176"/>
        <v>73</v>
      </c>
      <c r="L136" s="302">
        <v>73</v>
      </c>
      <c r="M136" s="192">
        <f t="shared" si="177"/>
        <v>73</v>
      </c>
      <c r="N136" s="319">
        <f t="shared" si="178"/>
        <v>0</v>
      </c>
      <c r="O136" s="320" t="b">
        <f t="shared" si="179"/>
        <v>0</v>
      </c>
      <c r="P136" s="320">
        <f t="shared" si="180"/>
        <v>0</v>
      </c>
      <c r="Q136" s="320">
        <f t="shared" si="181"/>
        <v>0</v>
      </c>
      <c r="R136" s="320">
        <f t="shared" si="182"/>
        <v>0</v>
      </c>
      <c r="S136" s="320"/>
      <c r="T136" s="320" t="b">
        <f t="shared" si="183"/>
        <v>0</v>
      </c>
      <c r="U136" s="320">
        <f t="shared" si="184"/>
        <v>0</v>
      </c>
      <c r="V136" s="320">
        <f t="shared" si="185"/>
        <v>0</v>
      </c>
      <c r="W136" s="320">
        <f t="shared" si="186"/>
        <v>0</v>
      </c>
      <c r="X136" s="320"/>
      <c r="Y136" s="320">
        <f t="shared" si="187"/>
        <v>73</v>
      </c>
      <c r="Z136" s="320">
        <f t="shared" si="188"/>
        <v>73</v>
      </c>
      <c r="AA136" s="320">
        <f t="shared" si="189"/>
        <v>73</v>
      </c>
      <c r="AB136" s="320">
        <f t="shared" si="190"/>
        <v>0</v>
      </c>
      <c r="AC136" s="320"/>
      <c r="AD136" s="289">
        <f t="shared" si="89"/>
        <v>65.7</v>
      </c>
      <c r="AE136" s="289">
        <f t="shared" si="90"/>
        <v>65.7</v>
      </c>
      <c r="AF136" s="289">
        <f t="shared" si="191"/>
        <v>65.7</v>
      </c>
      <c r="AG136" s="304">
        <f t="shared" si="192"/>
        <v>46.989999999999995</v>
      </c>
      <c r="AH136" s="321">
        <f t="shared" si="193"/>
        <v>0.39161596799733306</v>
      </c>
      <c r="AI136" s="36">
        <f t="shared" si="194"/>
        <v>0</v>
      </c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7"/>
    </row>
    <row r="137" spans="1:48" s="35" customFormat="1" ht="22.35" customHeight="1" thickBot="1" x14ac:dyDescent="0.3">
      <c r="A137" s="448"/>
      <c r="B137" s="416" t="s">
        <v>102</v>
      </c>
      <c r="C137" s="417">
        <v>1</v>
      </c>
      <c r="D137" s="417">
        <v>20</v>
      </c>
      <c r="E137" s="192">
        <v>229.99</v>
      </c>
      <c r="F137" s="417">
        <v>12435</v>
      </c>
      <c r="G137" s="20">
        <v>0</v>
      </c>
      <c r="H137" s="87">
        <v>150</v>
      </c>
      <c r="I137" s="192">
        <f t="shared" si="175"/>
        <v>150</v>
      </c>
      <c r="J137" s="302">
        <v>150</v>
      </c>
      <c r="K137" s="192">
        <f t="shared" si="176"/>
        <v>150</v>
      </c>
      <c r="L137" s="302">
        <v>150</v>
      </c>
      <c r="M137" s="192">
        <f t="shared" si="177"/>
        <v>150</v>
      </c>
      <c r="N137" s="319">
        <f t="shared" si="178"/>
        <v>0</v>
      </c>
      <c r="O137" s="320" t="b">
        <f t="shared" si="179"/>
        <v>0</v>
      </c>
      <c r="P137" s="320">
        <f t="shared" si="180"/>
        <v>0</v>
      </c>
      <c r="Q137" s="320">
        <f t="shared" si="181"/>
        <v>0</v>
      </c>
      <c r="R137" s="320">
        <f t="shared" si="182"/>
        <v>0</v>
      </c>
      <c r="S137" s="320"/>
      <c r="T137" s="320" t="b">
        <f t="shared" si="183"/>
        <v>0</v>
      </c>
      <c r="U137" s="320">
        <f t="shared" si="184"/>
        <v>0</v>
      </c>
      <c r="V137" s="320">
        <f t="shared" si="185"/>
        <v>0</v>
      </c>
      <c r="W137" s="320">
        <f t="shared" si="186"/>
        <v>0</v>
      </c>
      <c r="X137" s="320"/>
      <c r="Y137" s="320">
        <f t="shared" si="187"/>
        <v>150</v>
      </c>
      <c r="Z137" s="320">
        <f t="shared" si="188"/>
        <v>150</v>
      </c>
      <c r="AA137" s="320">
        <f t="shared" si="189"/>
        <v>150</v>
      </c>
      <c r="AB137" s="320">
        <f t="shared" si="190"/>
        <v>0</v>
      </c>
      <c r="AC137" s="320"/>
      <c r="AD137" s="289">
        <f t="shared" si="89"/>
        <v>135</v>
      </c>
      <c r="AE137" s="289">
        <f t="shared" si="90"/>
        <v>135</v>
      </c>
      <c r="AF137" s="289">
        <f t="shared" si="191"/>
        <v>135</v>
      </c>
      <c r="AG137" s="304">
        <f t="shared" si="192"/>
        <v>79.990000000000009</v>
      </c>
      <c r="AH137" s="321">
        <f t="shared" si="193"/>
        <v>0.34779773033610162</v>
      </c>
      <c r="AI137" s="36">
        <f t="shared" si="194"/>
        <v>0</v>
      </c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7"/>
    </row>
    <row r="138" spans="1:48" ht="22.35" customHeight="1" thickBot="1" x14ac:dyDescent="0.3">
      <c r="A138" s="433" t="s">
        <v>104</v>
      </c>
      <c r="B138" s="219">
        <v>10</v>
      </c>
      <c r="C138" s="183">
        <v>360</v>
      </c>
      <c r="D138" s="219" t="s">
        <v>96</v>
      </c>
      <c r="E138" s="184">
        <v>3.99</v>
      </c>
      <c r="F138" s="183">
        <v>10755</v>
      </c>
      <c r="G138" s="22">
        <v>0</v>
      </c>
      <c r="H138" s="84">
        <v>0.23</v>
      </c>
      <c r="I138" s="184">
        <f t="shared" si="175"/>
        <v>0.23</v>
      </c>
      <c r="J138" s="297">
        <v>0.23</v>
      </c>
      <c r="K138" s="184">
        <f t="shared" si="176"/>
        <v>0.23</v>
      </c>
      <c r="L138" s="297">
        <v>0.23</v>
      </c>
      <c r="M138" s="184">
        <f t="shared" si="177"/>
        <v>0.23</v>
      </c>
      <c r="N138" s="328">
        <f t="shared" si="178"/>
        <v>0</v>
      </c>
      <c r="O138" s="329" t="b">
        <f t="shared" si="179"/>
        <v>0</v>
      </c>
      <c r="P138" s="329">
        <f t="shared" si="180"/>
        <v>0</v>
      </c>
      <c r="Q138" s="329">
        <f t="shared" si="181"/>
        <v>0</v>
      </c>
      <c r="R138" s="329">
        <f t="shared" si="182"/>
        <v>0</v>
      </c>
      <c r="S138" s="329"/>
      <c r="T138" s="329" t="b">
        <f t="shared" si="183"/>
        <v>0</v>
      </c>
      <c r="U138" s="329">
        <f t="shared" si="184"/>
        <v>0</v>
      </c>
      <c r="V138" s="329">
        <f t="shared" si="185"/>
        <v>0</v>
      </c>
      <c r="W138" s="329">
        <f t="shared" si="186"/>
        <v>0</v>
      </c>
      <c r="X138" s="329"/>
      <c r="Y138" s="329">
        <f t="shared" si="187"/>
        <v>0.23</v>
      </c>
      <c r="Z138" s="329">
        <f t="shared" si="188"/>
        <v>0.23</v>
      </c>
      <c r="AA138" s="329">
        <f t="shared" si="189"/>
        <v>0.23</v>
      </c>
      <c r="AB138" s="329">
        <f t="shared" si="190"/>
        <v>0</v>
      </c>
      <c r="AC138" s="329"/>
      <c r="AD138" s="289">
        <f t="shared" si="89"/>
        <v>0.20700000000000002</v>
      </c>
      <c r="AE138" s="289">
        <f t="shared" si="90"/>
        <v>0.21</v>
      </c>
      <c r="AF138" s="289">
        <f t="shared" si="191"/>
        <v>75.599999999999994</v>
      </c>
      <c r="AG138" s="313">
        <f t="shared" si="192"/>
        <v>3.7600000000000002</v>
      </c>
      <c r="AH138" s="334">
        <f t="shared" si="193"/>
        <v>0.94235588972431084</v>
      </c>
      <c r="AI138" s="69">
        <f t="shared" si="194"/>
        <v>0</v>
      </c>
    </row>
    <row r="139" spans="1:48" ht="22.35" customHeight="1" thickBot="1" x14ac:dyDescent="0.3">
      <c r="A139" s="434"/>
      <c r="B139" s="220" t="s">
        <v>96</v>
      </c>
      <c r="C139" s="221">
        <v>1</v>
      </c>
      <c r="D139" s="220" t="s">
        <v>96</v>
      </c>
      <c r="E139" s="222">
        <v>69.989999999999995</v>
      </c>
      <c r="F139" s="221">
        <v>10756</v>
      </c>
      <c r="G139" s="108">
        <v>0</v>
      </c>
      <c r="H139" s="109">
        <v>45</v>
      </c>
      <c r="I139" s="222">
        <f t="shared" si="175"/>
        <v>45</v>
      </c>
      <c r="J139" s="222">
        <v>45</v>
      </c>
      <c r="K139" s="222">
        <f t="shared" si="176"/>
        <v>45</v>
      </c>
      <c r="L139" s="222">
        <v>45</v>
      </c>
      <c r="M139" s="222">
        <f t="shared" si="177"/>
        <v>45</v>
      </c>
      <c r="N139" s="287">
        <f t="shared" si="178"/>
        <v>0</v>
      </c>
      <c r="O139" s="288" t="b">
        <f t="shared" si="179"/>
        <v>0</v>
      </c>
      <c r="P139" s="288">
        <f t="shared" si="180"/>
        <v>0</v>
      </c>
      <c r="Q139" s="288">
        <f t="shared" si="181"/>
        <v>0</v>
      </c>
      <c r="R139" s="288">
        <f t="shared" si="182"/>
        <v>0</v>
      </c>
      <c r="S139" s="288"/>
      <c r="T139" s="288" t="b">
        <f t="shared" si="183"/>
        <v>0</v>
      </c>
      <c r="U139" s="288">
        <f t="shared" si="184"/>
        <v>0</v>
      </c>
      <c r="V139" s="288">
        <f t="shared" si="185"/>
        <v>0</v>
      </c>
      <c r="W139" s="288">
        <f t="shared" si="186"/>
        <v>0</v>
      </c>
      <c r="X139" s="288"/>
      <c r="Y139" s="288">
        <f t="shared" si="187"/>
        <v>45</v>
      </c>
      <c r="Z139" s="288">
        <f t="shared" si="188"/>
        <v>45</v>
      </c>
      <c r="AA139" s="288">
        <f t="shared" si="189"/>
        <v>45</v>
      </c>
      <c r="AB139" s="288">
        <f t="shared" si="190"/>
        <v>0</v>
      </c>
      <c r="AC139" s="307"/>
      <c r="AD139" s="289">
        <f t="shared" si="89"/>
        <v>40.5</v>
      </c>
      <c r="AE139" s="289">
        <f t="shared" si="90"/>
        <v>40.5</v>
      </c>
      <c r="AF139" s="289">
        <f t="shared" si="191"/>
        <v>40.5</v>
      </c>
      <c r="AG139" s="309">
        <f t="shared" si="192"/>
        <v>24.989999999999995</v>
      </c>
      <c r="AH139" s="335">
        <f t="shared" si="193"/>
        <v>0.35705100728675521</v>
      </c>
      <c r="AI139" s="39">
        <f t="shared" si="194"/>
        <v>0</v>
      </c>
    </row>
    <row r="140" spans="1:48" s="216" customFormat="1" ht="21.6" customHeight="1" x14ac:dyDescent="0.25">
      <c r="A140" s="435" t="s">
        <v>105</v>
      </c>
      <c r="B140" s="436"/>
      <c r="C140" s="436"/>
      <c r="D140" s="436"/>
      <c r="E140" s="436"/>
      <c r="F140" s="436"/>
      <c r="G140" s="436"/>
      <c r="H140" s="436"/>
      <c r="I140" s="436"/>
      <c r="J140" s="436"/>
      <c r="K140" s="436"/>
      <c r="L140" s="436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380" t="s">
        <v>0</v>
      </c>
      <c r="AE140" s="380" t="s">
        <v>0</v>
      </c>
      <c r="AF140" s="380" t="s">
        <v>0</v>
      </c>
      <c r="AG140" s="232"/>
      <c r="AH140" s="388"/>
      <c r="AI140" s="419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276"/>
    </row>
    <row r="141" spans="1:48" ht="22.35" customHeight="1" thickBot="1" x14ac:dyDescent="0.3">
      <c r="A141" s="420" t="s">
        <v>106</v>
      </c>
      <c r="B141" s="421" t="s">
        <v>45</v>
      </c>
      <c r="C141" s="421">
        <v>1</v>
      </c>
      <c r="D141" s="421">
        <v>40</v>
      </c>
      <c r="E141" s="224">
        <v>24.99</v>
      </c>
      <c r="F141" s="421">
        <v>11305</v>
      </c>
      <c r="G141" s="118">
        <v>0</v>
      </c>
      <c r="H141" s="126">
        <v>16.5</v>
      </c>
      <c r="I141" s="204">
        <f>IF($B$3="c",H141,IF($B$3="b",H141,IF($B$3="a",Q141)))</f>
        <v>16.5</v>
      </c>
      <c r="J141" s="224">
        <v>16.5</v>
      </c>
      <c r="K141" s="204">
        <f>IF($B$3="c",J141,IF($B$3="a",J141,IF($B$3="b",V141)))</f>
        <v>16.5</v>
      </c>
      <c r="L141" s="224">
        <v>16.5</v>
      </c>
      <c r="M141" s="204">
        <f>IF($B$3="c",AA141,IF($B$3="a",L141,IF($B$3="b",L141)))</f>
        <v>16.5</v>
      </c>
      <c r="N141" s="306">
        <f>L141*G141</f>
        <v>0</v>
      </c>
      <c r="O141" s="307" t="b">
        <f>IF($B$3="a",H141)</f>
        <v>0</v>
      </c>
      <c r="P141" s="307">
        <f>IF($B$4=0,O141*1,IF($B$4=2,O141*1,IF($B$4=4,O141*1,IF($B$4=6,O141*1))))</f>
        <v>0</v>
      </c>
      <c r="Q141" s="307">
        <f t="shared" ref="Q141:Q143" si="195">ROUND(P141,2)</f>
        <v>0</v>
      </c>
      <c r="R141" s="307">
        <f>G141*Q141</f>
        <v>0</v>
      </c>
      <c r="S141" s="307"/>
      <c r="T141" s="307" t="b">
        <f>IF($B$3="b",J141)</f>
        <v>0</v>
      </c>
      <c r="U141" s="307">
        <f>IF($B$4=0,T141*1,IF($B$4=2,T141*1,IF($B$4=4,T141*1,IF($B$4=6,T141*1))))</f>
        <v>0</v>
      </c>
      <c r="V141" s="307">
        <f t="shared" ref="V141:V143" si="196">ROUND(U141,2)</f>
        <v>0</v>
      </c>
      <c r="W141" s="307">
        <f>G141*V141</f>
        <v>0</v>
      </c>
      <c r="X141" s="307"/>
      <c r="Y141" s="307">
        <f>IF($B$3="c",L141)</f>
        <v>16.5</v>
      </c>
      <c r="Z141" s="307">
        <f>IF($B$4=0,Y141*1,IF($B$4=2,Y141*1,IF($B$4=4,Y141*1,IF($B$4=6,Y141*1))))</f>
        <v>16.5</v>
      </c>
      <c r="AA141" s="307">
        <f t="shared" ref="AA141:AA143" si="197">ROUND(Z141,2)</f>
        <v>16.5</v>
      </c>
      <c r="AB141" s="307">
        <f>G141*AA141</f>
        <v>0</v>
      </c>
      <c r="AC141" s="307"/>
      <c r="AD141" s="289">
        <f t="shared" si="89"/>
        <v>14.85</v>
      </c>
      <c r="AE141" s="289">
        <f t="shared" si="90"/>
        <v>14.85</v>
      </c>
      <c r="AF141" s="289">
        <f>AE141*C141</f>
        <v>14.85</v>
      </c>
      <c r="AG141" s="309">
        <f>E141-(P141+V141+AA141)</f>
        <v>8.4899999999999984</v>
      </c>
      <c r="AH141" s="316">
        <f>AG141/E141</f>
        <v>0.33973589435774304</v>
      </c>
      <c r="AI141" s="39">
        <f>G141/C141</f>
        <v>0</v>
      </c>
    </row>
    <row r="142" spans="1:48" ht="22.35" customHeight="1" thickBot="1" x14ac:dyDescent="0.3">
      <c r="A142" s="422" t="s">
        <v>107</v>
      </c>
      <c r="B142" s="423" t="s">
        <v>45</v>
      </c>
      <c r="C142" s="424">
        <v>1</v>
      </c>
      <c r="D142" s="424">
        <v>42</v>
      </c>
      <c r="E142" s="226">
        <v>32.99</v>
      </c>
      <c r="F142" s="424">
        <v>11262</v>
      </c>
      <c r="G142" s="119">
        <v>0</v>
      </c>
      <c r="H142" s="128">
        <v>22</v>
      </c>
      <c r="I142" s="397">
        <f>IF($B$3="c",H142,IF($B$3="b",H142,IF($B$3="a",Q142)))</f>
        <v>22</v>
      </c>
      <c r="J142" s="226">
        <v>22</v>
      </c>
      <c r="K142" s="397">
        <f>IF($B$3="c",J142,IF($B$3="a",J142,IF($B$3="b",V142)))</f>
        <v>22</v>
      </c>
      <c r="L142" s="226">
        <v>22</v>
      </c>
      <c r="M142" s="397">
        <f>IF($B$3="c",AA142,IF($B$3="a",L142,IF($B$3="b",L142)))</f>
        <v>22</v>
      </c>
      <c r="N142" s="312">
        <f>L142*G142</f>
        <v>0</v>
      </c>
      <c r="O142" s="329" t="b">
        <f>IF($B$3="a",H142)</f>
        <v>0</v>
      </c>
      <c r="P142" s="329">
        <f>IF($B$4=0,O142*1,IF($B$4=2,O142*1,IF($B$4=4,O142*1,IF($B$4=6,O142*1))))</f>
        <v>0</v>
      </c>
      <c r="Q142" s="329">
        <f t="shared" si="195"/>
        <v>0</v>
      </c>
      <c r="R142" s="329">
        <f>G142*Q142</f>
        <v>0</v>
      </c>
      <c r="S142" s="329"/>
      <c r="T142" s="329" t="b">
        <f>IF($B$3="b",J142)</f>
        <v>0</v>
      </c>
      <c r="U142" s="329">
        <f>IF($B$4=0,T142*1,IF($B$4=2,T142*1,IF($B$4=4,T142*1,IF($B$4=6,T142*1))))</f>
        <v>0</v>
      </c>
      <c r="V142" s="329">
        <f t="shared" si="196"/>
        <v>0</v>
      </c>
      <c r="W142" s="329">
        <f>G142*V142</f>
        <v>0</v>
      </c>
      <c r="X142" s="329"/>
      <c r="Y142" s="329">
        <f>IF($B$3="c",L142)</f>
        <v>22</v>
      </c>
      <c r="Z142" s="329">
        <f>IF($B$4=0,Y142*1,IF($B$4=2,Y142*1,IF($B$4=4,Y142*1,IF($B$4=6,Y142*1))))</f>
        <v>22</v>
      </c>
      <c r="AA142" s="329">
        <f t="shared" si="197"/>
        <v>22</v>
      </c>
      <c r="AB142" s="329">
        <f>G142*AA142</f>
        <v>0</v>
      </c>
      <c r="AC142" s="329"/>
      <c r="AD142" s="289">
        <f t="shared" si="89"/>
        <v>19.8</v>
      </c>
      <c r="AE142" s="289">
        <f t="shared" si="90"/>
        <v>19.8</v>
      </c>
      <c r="AF142" s="289">
        <f>AE142*C142</f>
        <v>19.8</v>
      </c>
      <c r="AG142" s="330">
        <f>E142-(P142+V142+AA142)</f>
        <v>10.990000000000002</v>
      </c>
      <c r="AH142" s="314">
        <f>AG142/E142</f>
        <v>0.33313125189451354</v>
      </c>
      <c r="AI142" s="70">
        <f>G142/C142</f>
        <v>0</v>
      </c>
    </row>
    <row r="143" spans="1:48" ht="22.35" customHeight="1" thickBot="1" x14ac:dyDescent="0.3">
      <c r="A143" s="425" t="s">
        <v>108</v>
      </c>
      <c r="B143" s="426" t="s">
        <v>45</v>
      </c>
      <c r="C143" s="223">
        <v>1</v>
      </c>
      <c r="D143" s="223">
        <v>49</v>
      </c>
      <c r="E143" s="225">
        <v>13.99</v>
      </c>
      <c r="F143" s="223">
        <v>11799</v>
      </c>
      <c r="G143" s="120">
        <v>0</v>
      </c>
      <c r="H143" s="127">
        <v>9</v>
      </c>
      <c r="I143" s="174">
        <f>IF($B$3="c",H143,IF($B$3="b",H143,IF($B$3="a",Q143)))</f>
        <v>9</v>
      </c>
      <c r="J143" s="225">
        <v>9</v>
      </c>
      <c r="K143" s="174">
        <f>IF($B$3="c",J143,IF($B$3="a",J143,IF($B$3="b",V143)))</f>
        <v>9</v>
      </c>
      <c r="L143" s="225">
        <v>9</v>
      </c>
      <c r="M143" s="175">
        <f>IF($B$3="c",AA143,IF($B$3="a",L143,IF($B$3="b",L143)))</f>
        <v>9</v>
      </c>
      <c r="N143" s="282">
        <f>L143*G143</f>
        <v>0</v>
      </c>
      <c r="O143" s="283" t="b">
        <f>IF($B$3="a",H143)</f>
        <v>0</v>
      </c>
      <c r="P143" s="283">
        <f>IF($B$4=0,O143*1,IF($B$4=2,O143*1,IF($B$4=4,O143*1,IF($B$4=6,O143*1))))</f>
        <v>0</v>
      </c>
      <c r="Q143" s="283">
        <f t="shared" si="195"/>
        <v>0</v>
      </c>
      <c r="R143" s="283">
        <f>G143*Q143</f>
        <v>0</v>
      </c>
      <c r="S143" s="283"/>
      <c r="T143" s="283" t="b">
        <f>IF($B$3="b",J143)</f>
        <v>0</v>
      </c>
      <c r="U143" s="283">
        <f>IF($B$4=0,T143*1,IF($B$4=2,T143*1,IF($B$4=4,T143*1,IF($B$4=6,T143*1))))</f>
        <v>0</v>
      </c>
      <c r="V143" s="283">
        <f t="shared" si="196"/>
        <v>0</v>
      </c>
      <c r="W143" s="283">
        <f>G143*V143</f>
        <v>0</v>
      </c>
      <c r="X143" s="283"/>
      <c r="Y143" s="283">
        <f>IF($B$3="c",L143)</f>
        <v>9</v>
      </c>
      <c r="Z143" s="283">
        <f>IF($B$4=0,Y143*1,IF($B$4=2,Y143*1,IF($B$4=4,Y143*1,IF($B$4=6,Y143*1))))</f>
        <v>9</v>
      </c>
      <c r="AA143" s="283">
        <f t="shared" si="197"/>
        <v>9</v>
      </c>
      <c r="AB143" s="283">
        <f>G143*AA143</f>
        <v>0</v>
      </c>
      <c r="AC143" s="283"/>
      <c r="AD143" s="289">
        <f t="shared" si="89"/>
        <v>8.1</v>
      </c>
      <c r="AE143" s="289">
        <f t="shared" si="90"/>
        <v>8.1</v>
      </c>
      <c r="AF143" s="289">
        <f>AE143*C143</f>
        <v>8.1</v>
      </c>
      <c r="AG143" s="427">
        <f>E143-(P143+V143+AA143)</f>
        <v>4.99</v>
      </c>
      <c r="AH143" s="428">
        <f>AG143/E143</f>
        <v>0.35668334524660472</v>
      </c>
      <c r="AI143" s="70">
        <f>G143/C143</f>
        <v>0</v>
      </c>
    </row>
    <row r="144" spans="1:48" x14ac:dyDescent="0.25">
      <c r="AD144" s="73"/>
      <c r="AE144" s="73"/>
      <c r="AF144" s="73"/>
    </row>
    <row r="145" spans="30:32" x14ac:dyDescent="0.25">
      <c r="AD145" s="73"/>
      <c r="AE145" s="73"/>
      <c r="AF145" s="73"/>
    </row>
    <row r="146" spans="30:32" x14ac:dyDescent="0.25">
      <c r="AD146" s="73"/>
      <c r="AE146" s="73"/>
      <c r="AF146" s="73"/>
    </row>
    <row r="147" spans="30:32" x14ac:dyDescent="0.25">
      <c r="AD147" s="73"/>
      <c r="AE147" s="73"/>
      <c r="AF147" s="73"/>
    </row>
    <row r="148" spans="30:32" x14ac:dyDescent="0.25">
      <c r="AD148" s="73"/>
      <c r="AE148" s="73"/>
      <c r="AF148" s="73"/>
    </row>
    <row r="149" spans="30:32" x14ac:dyDescent="0.25">
      <c r="AD149" s="73"/>
      <c r="AE149" s="73"/>
      <c r="AF149" s="73"/>
    </row>
    <row r="150" spans="30:32" x14ac:dyDescent="0.25">
      <c r="AD150" s="73"/>
      <c r="AE150" s="73"/>
      <c r="AF150" s="73"/>
    </row>
    <row r="151" spans="30:32" x14ac:dyDescent="0.25">
      <c r="AD151" s="73"/>
      <c r="AE151" s="73"/>
      <c r="AF151" s="73"/>
    </row>
    <row r="152" spans="30:32" x14ac:dyDescent="0.25">
      <c r="AD152" s="73"/>
      <c r="AE152" s="73"/>
      <c r="AF152" s="73"/>
    </row>
    <row r="153" spans="30:32" x14ac:dyDescent="0.25">
      <c r="AD153" s="73"/>
      <c r="AE153" s="73"/>
      <c r="AF153" s="73"/>
    </row>
    <row r="154" spans="30:32" x14ac:dyDescent="0.25">
      <c r="AD154" s="73"/>
      <c r="AE154" s="73"/>
      <c r="AF154" s="73"/>
    </row>
    <row r="155" spans="30:32" x14ac:dyDescent="0.25">
      <c r="AD155" s="73"/>
      <c r="AE155" s="73"/>
      <c r="AF155" s="73"/>
    </row>
    <row r="156" spans="30:32" x14ac:dyDescent="0.25">
      <c r="AD156" s="73"/>
      <c r="AE156" s="73"/>
      <c r="AF156" s="73"/>
    </row>
    <row r="157" spans="30:32" x14ac:dyDescent="0.25">
      <c r="AD157" s="73"/>
      <c r="AE157" s="73"/>
      <c r="AF157" s="73"/>
    </row>
    <row r="158" spans="30:32" x14ac:dyDescent="0.25">
      <c r="AD158" s="73"/>
      <c r="AE158" s="73"/>
      <c r="AF158" s="73"/>
    </row>
    <row r="159" spans="30:32" x14ac:dyDescent="0.25">
      <c r="AD159" s="73"/>
      <c r="AE159" s="73"/>
      <c r="AF159" s="73"/>
    </row>
    <row r="160" spans="30:32" x14ac:dyDescent="0.25">
      <c r="AD160" s="73"/>
      <c r="AE160" s="73"/>
      <c r="AF160" s="73"/>
    </row>
    <row r="161" spans="30:32" x14ac:dyDescent="0.25">
      <c r="AD161" s="73"/>
      <c r="AE161" s="73"/>
      <c r="AF161" s="73"/>
    </row>
    <row r="162" spans="30:32" x14ac:dyDescent="0.25">
      <c r="AD162" s="73"/>
      <c r="AE162" s="73"/>
      <c r="AF162" s="73"/>
    </row>
    <row r="163" spans="30:32" x14ac:dyDescent="0.25">
      <c r="AD163" s="73"/>
      <c r="AE163" s="73"/>
      <c r="AF163" s="73"/>
    </row>
    <row r="164" spans="30:32" x14ac:dyDescent="0.25">
      <c r="AD164" s="73"/>
      <c r="AE164" s="73"/>
      <c r="AF164" s="73"/>
    </row>
    <row r="165" spans="30:32" x14ac:dyDescent="0.25">
      <c r="AD165" s="73"/>
      <c r="AE165" s="73"/>
      <c r="AF165" s="73"/>
    </row>
    <row r="166" spans="30:32" x14ac:dyDescent="0.25">
      <c r="AD166" s="73"/>
      <c r="AE166" s="73"/>
      <c r="AF166" s="73"/>
    </row>
    <row r="167" spans="30:32" x14ac:dyDescent="0.25">
      <c r="AD167" s="73"/>
      <c r="AE167" s="73"/>
      <c r="AF167" s="73"/>
    </row>
    <row r="168" spans="30:32" x14ac:dyDescent="0.25">
      <c r="AD168" s="73"/>
      <c r="AE168" s="73"/>
      <c r="AF168" s="73"/>
    </row>
    <row r="169" spans="30:32" x14ac:dyDescent="0.25">
      <c r="AD169" s="73"/>
      <c r="AE169" s="73"/>
      <c r="AF169" s="73"/>
    </row>
    <row r="170" spans="30:32" x14ac:dyDescent="0.25">
      <c r="AD170" s="73"/>
      <c r="AE170" s="73"/>
      <c r="AF170" s="73"/>
    </row>
    <row r="171" spans="30:32" x14ac:dyDescent="0.25">
      <c r="AD171" s="73"/>
      <c r="AE171" s="73"/>
      <c r="AF171" s="73"/>
    </row>
    <row r="172" spans="30:32" x14ac:dyDescent="0.25">
      <c r="AD172" s="73"/>
      <c r="AE172" s="73"/>
      <c r="AF172" s="73"/>
    </row>
    <row r="173" spans="30:32" x14ac:dyDescent="0.25">
      <c r="AD173" s="73"/>
      <c r="AE173" s="73"/>
      <c r="AF173" s="73"/>
    </row>
    <row r="174" spans="30:32" x14ac:dyDescent="0.25">
      <c r="AD174" s="73"/>
      <c r="AE174" s="73"/>
      <c r="AF174" s="73"/>
    </row>
    <row r="175" spans="30:32" x14ac:dyDescent="0.25">
      <c r="AD175" s="73"/>
      <c r="AE175" s="73"/>
      <c r="AF175" s="73"/>
    </row>
    <row r="176" spans="30:32" x14ac:dyDescent="0.25">
      <c r="AD176" s="73"/>
      <c r="AE176" s="73"/>
      <c r="AF176" s="73"/>
    </row>
    <row r="177" spans="30:32" x14ac:dyDescent="0.25">
      <c r="AD177" s="73"/>
      <c r="AE177" s="73"/>
      <c r="AF177" s="73"/>
    </row>
    <row r="178" spans="30:32" x14ac:dyDescent="0.25">
      <c r="AD178" s="73"/>
      <c r="AE178" s="73"/>
      <c r="AF178" s="73"/>
    </row>
    <row r="179" spans="30:32" x14ac:dyDescent="0.25">
      <c r="AD179" s="73"/>
      <c r="AE179" s="73"/>
      <c r="AF179" s="73"/>
    </row>
    <row r="180" spans="30:32" x14ac:dyDescent="0.25">
      <c r="AD180" s="73"/>
      <c r="AE180" s="73"/>
      <c r="AF180" s="73"/>
    </row>
    <row r="181" spans="30:32" x14ac:dyDescent="0.25">
      <c r="AD181" s="73"/>
      <c r="AE181" s="73"/>
      <c r="AF181" s="73"/>
    </row>
    <row r="182" spans="30:32" x14ac:dyDescent="0.25">
      <c r="AD182" s="73"/>
      <c r="AE182" s="73"/>
      <c r="AF182" s="73"/>
    </row>
    <row r="183" spans="30:32" x14ac:dyDescent="0.25">
      <c r="AD183" s="73"/>
      <c r="AE183" s="73"/>
      <c r="AF183" s="73"/>
    </row>
    <row r="184" spans="30:32" x14ac:dyDescent="0.25">
      <c r="AD184" s="73"/>
      <c r="AE184" s="73"/>
      <c r="AF184" s="73"/>
    </row>
    <row r="185" spans="30:32" x14ac:dyDescent="0.25">
      <c r="AD185" s="73"/>
      <c r="AE185" s="73"/>
      <c r="AF185" s="73"/>
    </row>
    <row r="186" spans="30:32" x14ac:dyDescent="0.25">
      <c r="AD186" s="73"/>
      <c r="AE186" s="73"/>
      <c r="AF186" s="73"/>
    </row>
    <row r="187" spans="30:32" x14ac:dyDescent="0.25">
      <c r="AD187" s="73"/>
      <c r="AE187" s="73"/>
      <c r="AF187" s="73"/>
    </row>
    <row r="188" spans="30:32" x14ac:dyDescent="0.25">
      <c r="AD188" s="73"/>
      <c r="AE188" s="73"/>
      <c r="AF188" s="73"/>
    </row>
    <row r="189" spans="30:32" x14ac:dyDescent="0.25">
      <c r="AD189" s="73"/>
      <c r="AE189" s="73"/>
      <c r="AF189" s="73"/>
    </row>
    <row r="190" spans="30:32" x14ac:dyDescent="0.25">
      <c r="AD190" s="73"/>
      <c r="AE190" s="73"/>
      <c r="AF190" s="73"/>
    </row>
    <row r="191" spans="30:32" x14ac:dyDescent="0.25">
      <c r="AD191" s="73"/>
      <c r="AE191" s="73"/>
      <c r="AF191" s="73"/>
    </row>
    <row r="192" spans="30:32" x14ac:dyDescent="0.25">
      <c r="AD192" s="73"/>
      <c r="AE192" s="73"/>
      <c r="AF192" s="73"/>
    </row>
    <row r="193" spans="30:32" x14ac:dyDescent="0.25">
      <c r="AD193" s="73"/>
      <c r="AE193" s="73"/>
      <c r="AF193" s="73"/>
    </row>
    <row r="194" spans="30:32" x14ac:dyDescent="0.25">
      <c r="AD194" s="73"/>
      <c r="AE194" s="73"/>
      <c r="AF194" s="73"/>
    </row>
    <row r="195" spans="30:32" x14ac:dyDescent="0.25">
      <c r="AD195" s="73"/>
      <c r="AE195" s="73"/>
      <c r="AF195" s="73"/>
    </row>
    <row r="196" spans="30:32" x14ac:dyDescent="0.25">
      <c r="AD196" s="73"/>
      <c r="AE196" s="73"/>
      <c r="AF196" s="73"/>
    </row>
    <row r="197" spans="30:32" x14ac:dyDescent="0.25">
      <c r="AD197" s="73"/>
      <c r="AE197" s="73"/>
      <c r="AF197" s="73"/>
    </row>
    <row r="198" spans="30:32" x14ac:dyDescent="0.25">
      <c r="AD198" s="73"/>
      <c r="AE198" s="73"/>
      <c r="AF198" s="73"/>
    </row>
    <row r="199" spans="30:32" x14ac:dyDescent="0.25">
      <c r="AD199" s="73"/>
      <c r="AE199" s="73"/>
      <c r="AF199" s="73"/>
    </row>
    <row r="200" spans="30:32" x14ac:dyDescent="0.25">
      <c r="AD200" s="73"/>
      <c r="AE200" s="73"/>
      <c r="AF200" s="73"/>
    </row>
    <row r="201" spans="30:32" x14ac:dyDescent="0.25">
      <c r="AD201" s="73"/>
      <c r="AE201" s="73"/>
      <c r="AF201" s="73"/>
    </row>
    <row r="202" spans="30:32" x14ac:dyDescent="0.25">
      <c r="AD202" s="73"/>
      <c r="AE202" s="73"/>
      <c r="AF202" s="73"/>
    </row>
    <row r="203" spans="30:32" x14ac:dyDescent="0.25">
      <c r="AD203" s="73"/>
      <c r="AE203" s="73"/>
      <c r="AF203" s="73"/>
    </row>
    <row r="204" spans="30:32" x14ac:dyDescent="0.25">
      <c r="AD204" s="73"/>
      <c r="AE204" s="73"/>
      <c r="AF204" s="73"/>
    </row>
    <row r="205" spans="30:32" x14ac:dyDescent="0.25">
      <c r="AD205" s="73"/>
      <c r="AE205" s="73"/>
      <c r="AF205" s="73"/>
    </row>
    <row r="206" spans="30:32" x14ac:dyDescent="0.25">
      <c r="AD206" s="73"/>
      <c r="AE206" s="73"/>
      <c r="AF206" s="73"/>
    </row>
    <row r="207" spans="30:32" x14ac:dyDescent="0.25">
      <c r="AD207" s="73"/>
      <c r="AE207" s="73"/>
      <c r="AF207" s="73"/>
    </row>
    <row r="208" spans="30:32" x14ac:dyDescent="0.25">
      <c r="AD208" s="73"/>
      <c r="AE208" s="73"/>
      <c r="AF208" s="73"/>
    </row>
    <row r="209" spans="30:32" x14ac:dyDescent="0.25">
      <c r="AD209" s="73"/>
      <c r="AE209" s="73"/>
      <c r="AF209" s="73"/>
    </row>
    <row r="210" spans="30:32" x14ac:dyDescent="0.25">
      <c r="AD210" s="73"/>
      <c r="AE210" s="73"/>
      <c r="AF210" s="73"/>
    </row>
    <row r="211" spans="30:32" x14ac:dyDescent="0.25">
      <c r="AD211" s="73"/>
      <c r="AE211" s="73"/>
      <c r="AF211" s="73"/>
    </row>
    <row r="212" spans="30:32" x14ac:dyDescent="0.25">
      <c r="AD212" s="73"/>
      <c r="AE212" s="73"/>
      <c r="AF212" s="73"/>
    </row>
    <row r="213" spans="30:32" x14ac:dyDescent="0.25">
      <c r="AD213" s="73"/>
      <c r="AE213" s="73"/>
      <c r="AF213" s="73"/>
    </row>
    <row r="214" spans="30:32" x14ac:dyDescent="0.25">
      <c r="AD214" s="73"/>
      <c r="AE214" s="73"/>
      <c r="AF214" s="73"/>
    </row>
    <row r="215" spans="30:32" x14ac:dyDescent="0.25">
      <c r="AD215" s="73"/>
      <c r="AE215" s="73"/>
      <c r="AF215" s="73"/>
    </row>
    <row r="216" spans="30:32" x14ac:dyDescent="0.25">
      <c r="AD216" s="73"/>
      <c r="AE216" s="73"/>
      <c r="AF216" s="73"/>
    </row>
    <row r="217" spans="30:32" x14ac:dyDescent="0.25">
      <c r="AD217" s="73"/>
      <c r="AE217" s="73"/>
      <c r="AF217" s="73"/>
    </row>
    <row r="218" spans="30:32" x14ac:dyDescent="0.25">
      <c r="AD218" s="73"/>
      <c r="AE218" s="73"/>
      <c r="AF218" s="73"/>
    </row>
    <row r="219" spans="30:32" x14ac:dyDescent="0.25">
      <c r="AD219" s="73"/>
      <c r="AE219" s="73"/>
      <c r="AF219" s="73"/>
    </row>
    <row r="220" spans="30:32" x14ac:dyDescent="0.25">
      <c r="AD220" s="73"/>
      <c r="AE220" s="73"/>
      <c r="AF220" s="73"/>
    </row>
    <row r="221" spans="30:32" x14ac:dyDescent="0.25">
      <c r="AD221" s="73"/>
      <c r="AE221" s="73"/>
      <c r="AF221" s="73"/>
    </row>
    <row r="222" spans="30:32" x14ac:dyDescent="0.25">
      <c r="AD222" s="73"/>
      <c r="AE222" s="73"/>
      <c r="AF222" s="73"/>
    </row>
    <row r="223" spans="30:32" x14ac:dyDescent="0.25">
      <c r="AD223" s="73"/>
      <c r="AE223" s="73"/>
      <c r="AF223" s="73"/>
    </row>
    <row r="224" spans="30:32" x14ac:dyDescent="0.25">
      <c r="AD224" s="73"/>
      <c r="AE224" s="73"/>
      <c r="AF224" s="73"/>
    </row>
    <row r="225" spans="30:32" x14ac:dyDescent="0.25">
      <c r="AD225" s="73"/>
      <c r="AE225" s="73"/>
      <c r="AF225" s="73"/>
    </row>
    <row r="226" spans="30:32" x14ac:dyDescent="0.25">
      <c r="AD226" s="73"/>
      <c r="AE226" s="73"/>
      <c r="AF226" s="73"/>
    </row>
    <row r="227" spans="30:32" x14ac:dyDescent="0.25">
      <c r="AD227" s="73"/>
      <c r="AE227" s="73"/>
      <c r="AF227" s="73"/>
    </row>
    <row r="228" spans="30:32" x14ac:dyDescent="0.25">
      <c r="AD228" s="73"/>
      <c r="AE228" s="73"/>
      <c r="AF228" s="73"/>
    </row>
    <row r="229" spans="30:32" x14ac:dyDescent="0.25">
      <c r="AD229" s="73"/>
      <c r="AE229" s="73"/>
      <c r="AF229" s="73"/>
    </row>
    <row r="230" spans="30:32" x14ac:dyDescent="0.25">
      <c r="AD230" s="73"/>
      <c r="AE230" s="73"/>
      <c r="AF230" s="73"/>
    </row>
    <row r="231" spans="30:32" x14ac:dyDescent="0.25">
      <c r="AD231" s="73"/>
      <c r="AE231" s="73"/>
      <c r="AF231" s="73"/>
    </row>
    <row r="232" spans="30:32" x14ac:dyDescent="0.25">
      <c r="AD232" s="73"/>
      <c r="AE232" s="73"/>
      <c r="AF232" s="73"/>
    </row>
    <row r="233" spans="30:32" x14ac:dyDescent="0.25">
      <c r="AD233" s="73"/>
      <c r="AE233" s="73"/>
      <c r="AF233" s="73"/>
    </row>
    <row r="234" spans="30:32" x14ac:dyDescent="0.25">
      <c r="AD234" s="73"/>
      <c r="AE234" s="73"/>
      <c r="AF234" s="73"/>
    </row>
    <row r="235" spans="30:32" x14ac:dyDescent="0.25">
      <c r="AD235" s="73"/>
      <c r="AE235" s="73"/>
      <c r="AF235" s="73"/>
    </row>
    <row r="236" spans="30:32" x14ac:dyDescent="0.25">
      <c r="AD236" s="73"/>
      <c r="AE236" s="73"/>
      <c r="AF236" s="73"/>
    </row>
    <row r="237" spans="30:32" x14ac:dyDescent="0.25">
      <c r="AD237" s="73"/>
      <c r="AE237" s="73"/>
      <c r="AF237" s="73"/>
    </row>
    <row r="238" spans="30:32" x14ac:dyDescent="0.25">
      <c r="AD238" s="73"/>
      <c r="AE238" s="73"/>
      <c r="AF238" s="73"/>
    </row>
    <row r="239" spans="30:32" x14ac:dyDescent="0.25">
      <c r="AD239" s="73"/>
      <c r="AE239" s="73"/>
      <c r="AF239" s="73"/>
    </row>
    <row r="240" spans="30:32" x14ac:dyDescent="0.25">
      <c r="AD240" s="73"/>
      <c r="AE240" s="73"/>
      <c r="AF240" s="73"/>
    </row>
    <row r="241" spans="30:32" x14ac:dyDescent="0.25">
      <c r="AD241" s="73"/>
      <c r="AE241" s="73"/>
      <c r="AF241" s="73"/>
    </row>
    <row r="242" spans="30:32" x14ac:dyDescent="0.25">
      <c r="AD242" s="73"/>
      <c r="AE242" s="73"/>
      <c r="AF242" s="73"/>
    </row>
    <row r="243" spans="30:32" x14ac:dyDescent="0.25">
      <c r="AD243" s="73"/>
      <c r="AE243" s="73"/>
      <c r="AF243" s="73"/>
    </row>
    <row r="244" spans="30:32" x14ac:dyDescent="0.25">
      <c r="AD244" s="73"/>
      <c r="AE244" s="73"/>
      <c r="AF244" s="73"/>
    </row>
    <row r="245" spans="30:32" x14ac:dyDescent="0.25">
      <c r="AD245" s="73"/>
      <c r="AE245" s="73"/>
      <c r="AF245" s="73"/>
    </row>
    <row r="246" spans="30:32" x14ac:dyDescent="0.25">
      <c r="AD246" s="73"/>
      <c r="AE246" s="73"/>
      <c r="AF246" s="73"/>
    </row>
    <row r="247" spans="30:32" x14ac:dyDescent="0.25">
      <c r="AD247" s="73"/>
      <c r="AE247" s="73"/>
      <c r="AF247" s="73"/>
    </row>
    <row r="248" spans="30:32" x14ac:dyDescent="0.25">
      <c r="AD248" s="73"/>
      <c r="AE248" s="73"/>
      <c r="AF248" s="73"/>
    </row>
    <row r="249" spans="30:32" x14ac:dyDescent="0.25">
      <c r="AD249" s="73"/>
      <c r="AE249" s="73"/>
      <c r="AF249" s="73"/>
    </row>
    <row r="250" spans="30:32" x14ac:dyDescent="0.25">
      <c r="AD250" s="73"/>
      <c r="AE250" s="73"/>
      <c r="AF250" s="73"/>
    </row>
    <row r="251" spans="30:32" x14ac:dyDescent="0.25">
      <c r="AD251" s="73"/>
      <c r="AE251" s="73"/>
      <c r="AF251" s="73"/>
    </row>
    <row r="252" spans="30:32" x14ac:dyDescent="0.25">
      <c r="AD252" s="73"/>
      <c r="AE252" s="73"/>
      <c r="AF252" s="73"/>
    </row>
    <row r="253" spans="30:32" x14ac:dyDescent="0.25">
      <c r="AD253" s="73"/>
      <c r="AE253" s="73"/>
      <c r="AF253" s="73"/>
    </row>
    <row r="254" spans="30:32" x14ac:dyDescent="0.25">
      <c r="AD254" s="73"/>
      <c r="AE254" s="73"/>
      <c r="AF254" s="73"/>
    </row>
    <row r="255" spans="30:32" x14ac:dyDescent="0.25">
      <c r="AD255" s="73"/>
      <c r="AE255" s="73"/>
      <c r="AF255" s="73"/>
    </row>
    <row r="256" spans="30:32" x14ac:dyDescent="0.25">
      <c r="AD256" s="73"/>
      <c r="AE256" s="73"/>
      <c r="AF256" s="73"/>
    </row>
    <row r="257" spans="30:32" x14ac:dyDescent="0.25">
      <c r="AD257" s="73"/>
      <c r="AE257" s="73"/>
      <c r="AF257" s="73"/>
    </row>
    <row r="258" spans="30:32" x14ac:dyDescent="0.25">
      <c r="AD258" s="73"/>
      <c r="AE258" s="73"/>
      <c r="AF258" s="73"/>
    </row>
    <row r="259" spans="30:32" x14ac:dyDescent="0.25">
      <c r="AD259" s="73"/>
      <c r="AE259" s="73"/>
      <c r="AF259" s="73"/>
    </row>
    <row r="260" spans="30:32" x14ac:dyDescent="0.25">
      <c r="AD260" s="73"/>
      <c r="AE260" s="73"/>
      <c r="AF260" s="73"/>
    </row>
    <row r="261" spans="30:32" x14ac:dyDescent="0.25">
      <c r="AD261" s="73"/>
      <c r="AE261" s="73"/>
      <c r="AF261" s="73"/>
    </row>
    <row r="262" spans="30:32" x14ac:dyDescent="0.25">
      <c r="AD262" s="73"/>
      <c r="AE262" s="73"/>
      <c r="AF262" s="73"/>
    </row>
    <row r="263" spans="30:32" x14ac:dyDescent="0.25">
      <c r="AD263" s="73"/>
      <c r="AE263" s="73"/>
      <c r="AF263" s="73"/>
    </row>
    <row r="264" spans="30:32" x14ac:dyDescent="0.25">
      <c r="AD264" s="73"/>
      <c r="AE264" s="73"/>
      <c r="AF264" s="73"/>
    </row>
    <row r="265" spans="30:32" x14ac:dyDescent="0.25">
      <c r="AD265" s="73"/>
      <c r="AE265" s="73"/>
      <c r="AF265" s="73"/>
    </row>
    <row r="266" spans="30:32" x14ac:dyDescent="0.25">
      <c r="AD266" s="73"/>
      <c r="AE266" s="73"/>
      <c r="AF266" s="73"/>
    </row>
    <row r="267" spans="30:32" x14ac:dyDescent="0.25">
      <c r="AD267" s="73"/>
      <c r="AE267" s="73"/>
      <c r="AF267" s="73"/>
    </row>
    <row r="268" spans="30:32" x14ac:dyDescent="0.25">
      <c r="AD268" s="73"/>
      <c r="AE268" s="73"/>
      <c r="AF268" s="73"/>
    </row>
    <row r="269" spans="30:32" x14ac:dyDescent="0.25">
      <c r="AD269" s="73"/>
      <c r="AE269" s="73"/>
      <c r="AF269" s="73"/>
    </row>
    <row r="270" spans="30:32" x14ac:dyDescent="0.25">
      <c r="AD270" s="73"/>
      <c r="AE270" s="73"/>
      <c r="AF270" s="73"/>
    </row>
    <row r="271" spans="30:32" x14ac:dyDescent="0.25">
      <c r="AD271" s="73"/>
      <c r="AE271" s="73"/>
      <c r="AF271" s="73"/>
    </row>
    <row r="272" spans="30:32" x14ac:dyDescent="0.25">
      <c r="AD272" s="73"/>
      <c r="AE272" s="73"/>
      <c r="AF272" s="73"/>
    </row>
    <row r="273" spans="30:32" x14ac:dyDescent="0.25">
      <c r="AD273" s="73"/>
      <c r="AE273" s="73"/>
      <c r="AF273" s="73"/>
    </row>
    <row r="274" spans="30:32" x14ac:dyDescent="0.25">
      <c r="AD274" s="73"/>
      <c r="AE274" s="73"/>
      <c r="AF274" s="73"/>
    </row>
    <row r="275" spans="30:32" x14ac:dyDescent="0.25">
      <c r="AD275" s="73"/>
      <c r="AE275" s="73"/>
      <c r="AF275" s="73"/>
    </row>
    <row r="276" spans="30:32" x14ac:dyDescent="0.25">
      <c r="AD276" s="73"/>
      <c r="AE276" s="73"/>
      <c r="AF276" s="73"/>
    </row>
    <row r="277" spans="30:32" x14ac:dyDescent="0.25">
      <c r="AD277" s="73"/>
      <c r="AE277" s="73"/>
      <c r="AF277" s="73"/>
    </row>
    <row r="278" spans="30:32" x14ac:dyDescent="0.25">
      <c r="AD278" s="73"/>
      <c r="AE278" s="73"/>
      <c r="AF278" s="73"/>
    </row>
    <row r="279" spans="30:32" x14ac:dyDescent="0.25">
      <c r="AD279" s="73"/>
      <c r="AE279" s="73"/>
      <c r="AF279" s="73"/>
    </row>
    <row r="280" spans="30:32" x14ac:dyDescent="0.25">
      <c r="AD280" s="73"/>
      <c r="AE280" s="73"/>
      <c r="AF280" s="73"/>
    </row>
    <row r="281" spans="30:32" x14ac:dyDescent="0.25">
      <c r="AD281" s="73"/>
      <c r="AE281" s="73"/>
      <c r="AF281" s="73"/>
    </row>
    <row r="282" spans="30:32" x14ac:dyDescent="0.25">
      <c r="AD282" s="73"/>
      <c r="AE282" s="73"/>
      <c r="AF282" s="73"/>
    </row>
    <row r="283" spans="30:32" x14ac:dyDescent="0.25">
      <c r="AD283" s="73"/>
      <c r="AE283" s="73"/>
      <c r="AF283" s="73"/>
    </row>
    <row r="284" spans="30:32" x14ac:dyDescent="0.25">
      <c r="AD284" s="73"/>
      <c r="AE284" s="73"/>
      <c r="AF284" s="73"/>
    </row>
    <row r="285" spans="30:32" x14ac:dyDescent="0.25">
      <c r="AD285" s="73"/>
      <c r="AE285" s="73"/>
      <c r="AF285" s="73"/>
    </row>
    <row r="286" spans="30:32" x14ac:dyDescent="0.25">
      <c r="AD286" s="73"/>
      <c r="AE286" s="73"/>
      <c r="AF286" s="73"/>
    </row>
    <row r="287" spans="30:32" x14ac:dyDescent="0.25">
      <c r="AD287" s="73"/>
      <c r="AE287" s="73"/>
      <c r="AF287" s="73"/>
    </row>
    <row r="288" spans="30:32" x14ac:dyDescent="0.25">
      <c r="AD288" s="73"/>
      <c r="AE288" s="73"/>
      <c r="AF288" s="73"/>
    </row>
    <row r="289" spans="30:32" x14ac:dyDescent="0.25">
      <c r="AD289" s="73"/>
      <c r="AE289" s="73"/>
      <c r="AF289" s="73"/>
    </row>
    <row r="290" spans="30:32" x14ac:dyDescent="0.25">
      <c r="AD290" s="73"/>
      <c r="AE290" s="73"/>
      <c r="AF290" s="73"/>
    </row>
    <row r="291" spans="30:32" x14ac:dyDescent="0.25">
      <c r="AD291" s="73"/>
      <c r="AE291" s="73"/>
      <c r="AF291" s="73"/>
    </row>
    <row r="292" spans="30:32" x14ac:dyDescent="0.25">
      <c r="AD292" s="73"/>
      <c r="AE292" s="73"/>
      <c r="AF292" s="73"/>
    </row>
    <row r="293" spans="30:32" x14ac:dyDescent="0.25">
      <c r="AD293" s="73"/>
      <c r="AE293" s="73"/>
      <c r="AF293" s="73"/>
    </row>
    <row r="294" spans="30:32" x14ac:dyDescent="0.25">
      <c r="AD294" s="73"/>
      <c r="AE294" s="73"/>
      <c r="AF294" s="73"/>
    </row>
    <row r="295" spans="30:32" x14ac:dyDescent="0.25">
      <c r="AD295" s="73"/>
      <c r="AE295" s="73"/>
      <c r="AF295" s="73"/>
    </row>
    <row r="296" spans="30:32" x14ac:dyDescent="0.25">
      <c r="AD296" s="73"/>
      <c r="AE296" s="73"/>
      <c r="AF296" s="73"/>
    </row>
    <row r="297" spans="30:32" x14ac:dyDescent="0.25">
      <c r="AD297" s="73"/>
      <c r="AE297" s="73"/>
      <c r="AF297" s="73"/>
    </row>
    <row r="298" spans="30:32" x14ac:dyDescent="0.25">
      <c r="AD298" s="73"/>
      <c r="AE298" s="73"/>
      <c r="AF298" s="73"/>
    </row>
    <row r="299" spans="30:32" x14ac:dyDescent="0.25">
      <c r="AD299" s="73"/>
      <c r="AE299" s="73"/>
      <c r="AF299" s="73"/>
    </row>
    <row r="300" spans="30:32" x14ac:dyDescent="0.25">
      <c r="AD300" s="73"/>
      <c r="AE300" s="73"/>
      <c r="AF300" s="73"/>
    </row>
    <row r="301" spans="30:32" x14ac:dyDescent="0.25">
      <c r="AD301" s="73"/>
      <c r="AE301" s="73"/>
      <c r="AF301" s="73"/>
    </row>
    <row r="302" spans="30:32" x14ac:dyDescent="0.25">
      <c r="AD302" s="73"/>
      <c r="AE302" s="73"/>
      <c r="AF302" s="73"/>
    </row>
    <row r="303" spans="30:32" x14ac:dyDescent="0.25">
      <c r="AD303" s="73"/>
      <c r="AE303" s="73"/>
      <c r="AF303" s="73"/>
    </row>
    <row r="304" spans="30:32" x14ac:dyDescent="0.25">
      <c r="AD304" s="73"/>
      <c r="AE304" s="73"/>
      <c r="AF304" s="73"/>
    </row>
    <row r="305" spans="30:32" x14ac:dyDescent="0.25">
      <c r="AD305" s="73"/>
      <c r="AE305" s="73"/>
      <c r="AF305" s="73"/>
    </row>
    <row r="306" spans="30:32" x14ac:dyDescent="0.25">
      <c r="AD306" s="73"/>
      <c r="AE306" s="73"/>
      <c r="AF306" s="73"/>
    </row>
    <row r="307" spans="30:32" x14ac:dyDescent="0.25">
      <c r="AD307" s="73"/>
      <c r="AE307" s="73"/>
      <c r="AF307" s="73"/>
    </row>
    <row r="308" spans="30:32" x14ac:dyDescent="0.25">
      <c r="AD308" s="73"/>
      <c r="AE308" s="73"/>
      <c r="AF308" s="73"/>
    </row>
    <row r="309" spans="30:32" x14ac:dyDescent="0.25">
      <c r="AD309" s="73"/>
      <c r="AE309" s="73"/>
      <c r="AF309" s="73"/>
    </row>
    <row r="310" spans="30:32" x14ac:dyDescent="0.25">
      <c r="AD310" s="73"/>
      <c r="AE310" s="73"/>
      <c r="AF310" s="73"/>
    </row>
    <row r="311" spans="30:32" x14ac:dyDescent="0.25">
      <c r="AD311" s="73"/>
      <c r="AE311" s="73"/>
      <c r="AF311" s="73"/>
    </row>
    <row r="312" spans="30:32" x14ac:dyDescent="0.25">
      <c r="AD312" s="73"/>
      <c r="AE312" s="73"/>
      <c r="AF312" s="73"/>
    </row>
    <row r="313" spans="30:32" x14ac:dyDescent="0.25">
      <c r="AD313" s="73"/>
      <c r="AE313" s="73"/>
      <c r="AF313" s="73"/>
    </row>
    <row r="314" spans="30:32" x14ac:dyDescent="0.25">
      <c r="AD314" s="73"/>
      <c r="AE314" s="73"/>
      <c r="AF314" s="73"/>
    </row>
    <row r="315" spans="30:32" x14ac:dyDescent="0.25">
      <c r="AD315" s="73"/>
      <c r="AE315" s="73"/>
      <c r="AF315" s="73"/>
    </row>
    <row r="316" spans="30:32" x14ac:dyDescent="0.25">
      <c r="AD316" s="73"/>
      <c r="AE316" s="73"/>
      <c r="AF316" s="73"/>
    </row>
    <row r="317" spans="30:32" x14ac:dyDescent="0.25">
      <c r="AD317" s="73"/>
      <c r="AE317" s="73"/>
      <c r="AF317" s="73"/>
    </row>
    <row r="318" spans="30:32" x14ac:dyDescent="0.25">
      <c r="AD318" s="73"/>
      <c r="AE318" s="73"/>
      <c r="AF318" s="73"/>
    </row>
    <row r="319" spans="30:32" x14ac:dyDescent="0.25">
      <c r="AD319" s="73"/>
      <c r="AE319" s="73"/>
      <c r="AF319" s="73"/>
    </row>
    <row r="320" spans="30:32" x14ac:dyDescent="0.25">
      <c r="AD320" s="73"/>
      <c r="AE320" s="73"/>
      <c r="AF320" s="73"/>
    </row>
    <row r="321" spans="30:32" x14ac:dyDescent="0.25">
      <c r="AD321" s="73"/>
      <c r="AE321" s="73"/>
      <c r="AF321" s="73"/>
    </row>
    <row r="322" spans="30:32" x14ac:dyDescent="0.25">
      <c r="AD322" s="73"/>
      <c r="AE322" s="73"/>
      <c r="AF322" s="73"/>
    </row>
    <row r="323" spans="30:32" x14ac:dyDescent="0.25">
      <c r="AD323" s="73"/>
      <c r="AE323" s="73"/>
      <c r="AF323" s="73"/>
    </row>
    <row r="324" spans="30:32" x14ac:dyDescent="0.25">
      <c r="AD324" s="73"/>
      <c r="AE324" s="73"/>
      <c r="AF324" s="73"/>
    </row>
    <row r="325" spans="30:32" x14ac:dyDescent="0.25">
      <c r="AD325" s="73"/>
      <c r="AE325" s="73"/>
      <c r="AF325" s="73"/>
    </row>
    <row r="326" spans="30:32" x14ac:dyDescent="0.25">
      <c r="AD326" s="73"/>
      <c r="AE326" s="73"/>
      <c r="AF326" s="73"/>
    </row>
    <row r="327" spans="30:32" x14ac:dyDescent="0.25">
      <c r="AD327" s="73"/>
      <c r="AE327" s="73"/>
      <c r="AF327" s="73"/>
    </row>
    <row r="328" spans="30:32" x14ac:dyDescent="0.25">
      <c r="AD328" s="73"/>
      <c r="AE328" s="73"/>
      <c r="AF328" s="73"/>
    </row>
    <row r="329" spans="30:32" x14ac:dyDescent="0.25">
      <c r="AD329" s="73"/>
      <c r="AE329" s="73"/>
      <c r="AF329" s="73"/>
    </row>
    <row r="330" spans="30:32" x14ac:dyDescent="0.25">
      <c r="AD330" s="73"/>
      <c r="AE330" s="73"/>
      <c r="AF330" s="73"/>
    </row>
    <row r="331" spans="30:32" x14ac:dyDescent="0.25">
      <c r="AD331" s="73"/>
      <c r="AE331" s="73"/>
      <c r="AF331" s="73"/>
    </row>
    <row r="332" spans="30:32" x14ac:dyDescent="0.25">
      <c r="AD332" s="73"/>
      <c r="AE332" s="73"/>
      <c r="AF332" s="73"/>
    </row>
    <row r="333" spans="30:32" x14ac:dyDescent="0.25">
      <c r="AD333" s="73"/>
      <c r="AE333" s="73"/>
      <c r="AF333" s="73"/>
    </row>
    <row r="334" spans="30:32" x14ac:dyDescent="0.25">
      <c r="AD334" s="73"/>
      <c r="AE334" s="73"/>
      <c r="AF334" s="73"/>
    </row>
    <row r="335" spans="30:32" x14ac:dyDescent="0.25">
      <c r="AD335" s="73"/>
      <c r="AE335" s="73"/>
      <c r="AF335" s="73"/>
    </row>
    <row r="336" spans="30:32" x14ac:dyDescent="0.25">
      <c r="AD336" s="73"/>
      <c r="AE336" s="73"/>
      <c r="AF336" s="73"/>
    </row>
    <row r="337" spans="30:32" x14ac:dyDescent="0.25">
      <c r="AD337" s="73"/>
      <c r="AE337" s="73"/>
      <c r="AF337" s="73"/>
    </row>
    <row r="338" spans="30:32" x14ac:dyDescent="0.25">
      <c r="AD338" s="73"/>
      <c r="AE338" s="73"/>
      <c r="AF338" s="73"/>
    </row>
    <row r="339" spans="30:32" x14ac:dyDescent="0.25">
      <c r="AD339" s="73"/>
      <c r="AE339" s="73"/>
      <c r="AF339" s="73"/>
    </row>
    <row r="340" spans="30:32" x14ac:dyDescent="0.25">
      <c r="AD340" s="73"/>
      <c r="AE340" s="73"/>
      <c r="AF340" s="73"/>
    </row>
    <row r="341" spans="30:32" x14ac:dyDescent="0.25">
      <c r="AD341" s="73"/>
      <c r="AE341" s="73"/>
      <c r="AF341" s="73"/>
    </row>
    <row r="342" spans="30:32" x14ac:dyDescent="0.25">
      <c r="AD342" s="73"/>
      <c r="AE342" s="73"/>
      <c r="AF342" s="73"/>
    </row>
    <row r="343" spans="30:32" x14ac:dyDescent="0.25">
      <c r="AD343" s="73"/>
      <c r="AE343" s="73"/>
      <c r="AF343" s="73"/>
    </row>
    <row r="344" spans="30:32" x14ac:dyDescent="0.25">
      <c r="AD344" s="73"/>
      <c r="AE344" s="73"/>
      <c r="AF344" s="73"/>
    </row>
    <row r="345" spans="30:32" x14ac:dyDescent="0.25">
      <c r="AD345" s="73"/>
      <c r="AE345" s="73"/>
      <c r="AF345" s="73"/>
    </row>
    <row r="346" spans="30:32" x14ac:dyDescent="0.25">
      <c r="AD346" s="73"/>
      <c r="AE346" s="73"/>
      <c r="AF346" s="73"/>
    </row>
    <row r="347" spans="30:32" x14ac:dyDescent="0.25">
      <c r="AD347" s="73"/>
      <c r="AE347" s="73"/>
      <c r="AF347" s="73"/>
    </row>
    <row r="348" spans="30:32" x14ac:dyDescent="0.25">
      <c r="AD348" s="73"/>
      <c r="AE348" s="73"/>
      <c r="AF348" s="73"/>
    </row>
    <row r="349" spans="30:32" x14ac:dyDescent="0.25">
      <c r="AD349" s="73"/>
      <c r="AE349" s="73"/>
      <c r="AF349" s="73"/>
    </row>
    <row r="350" spans="30:32" x14ac:dyDescent="0.25">
      <c r="AD350" s="73"/>
      <c r="AE350" s="73"/>
      <c r="AF350" s="73"/>
    </row>
    <row r="351" spans="30:32" x14ac:dyDescent="0.25">
      <c r="AD351" s="73"/>
      <c r="AE351" s="73"/>
      <c r="AF351" s="73"/>
    </row>
    <row r="352" spans="30:32" x14ac:dyDescent="0.25">
      <c r="AD352" s="73"/>
      <c r="AE352" s="73"/>
      <c r="AF352" s="73"/>
    </row>
    <row r="353" spans="30:32" x14ac:dyDescent="0.25">
      <c r="AD353" s="73"/>
      <c r="AE353" s="73"/>
      <c r="AF353" s="73"/>
    </row>
    <row r="354" spans="30:32" x14ac:dyDescent="0.25">
      <c r="AD354" s="73"/>
      <c r="AE354" s="73"/>
      <c r="AF354" s="73"/>
    </row>
    <row r="355" spans="30:32" x14ac:dyDescent="0.25">
      <c r="AD355" s="73"/>
      <c r="AE355" s="73"/>
      <c r="AF355" s="73"/>
    </row>
    <row r="356" spans="30:32" x14ac:dyDescent="0.25">
      <c r="AD356" s="73"/>
      <c r="AE356" s="73"/>
      <c r="AF356" s="73"/>
    </row>
    <row r="357" spans="30:32" x14ac:dyDescent="0.25">
      <c r="AD357" s="73"/>
      <c r="AE357" s="73"/>
      <c r="AF357" s="73"/>
    </row>
    <row r="358" spans="30:32" x14ac:dyDescent="0.25">
      <c r="AD358" s="73"/>
      <c r="AE358" s="73"/>
      <c r="AF358" s="73"/>
    </row>
    <row r="359" spans="30:32" x14ac:dyDescent="0.25">
      <c r="AD359" s="73"/>
      <c r="AE359" s="73"/>
      <c r="AF359" s="73"/>
    </row>
    <row r="360" spans="30:32" x14ac:dyDescent="0.25">
      <c r="AD360" s="73"/>
      <c r="AE360" s="73"/>
      <c r="AF360" s="73"/>
    </row>
    <row r="361" spans="30:32" x14ac:dyDescent="0.25">
      <c r="AD361" s="73"/>
      <c r="AE361" s="73"/>
      <c r="AF361" s="73"/>
    </row>
    <row r="362" spans="30:32" x14ac:dyDescent="0.25">
      <c r="AD362" s="73"/>
      <c r="AE362" s="73"/>
      <c r="AF362" s="73"/>
    </row>
    <row r="363" spans="30:32" x14ac:dyDescent="0.25">
      <c r="AD363" s="73"/>
      <c r="AE363" s="73"/>
      <c r="AF363" s="73"/>
    </row>
    <row r="364" spans="30:32" x14ac:dyDescent="0.25">
      <c r="AD364" s="73"/>
      <c r="AE364" s="73"/>
      <c r="AF364" s="73"/>
    </row>
    <row r="365" spans="30:32" x14ac:dyDescent="0.25">
      <c r="AD365" s="73"/>
      <c r="AE365" s="73"/>
      <c r="AF365" s="73"/>
    </row>
    <row r="366" spans="30:32" x14ac:dyDescent="0.25">
      <c r="AD366" s="73"/>
      <c r="AE366" s="73"/>
      <c r="AF366" s="73"/>
    </row>
    <row r="367" spans="30:32" x14ac:dyDescent="0.25">
      <c r="AD367" s="73"/>
      <c r="AE367" s="73"/>
      <c r="AF367" s="73"/>
    </row>
    <row r="368" spans="30:32" x14ac:dyDescent="0.25">
      <c r="AD368" s="73"/>
      <c r="AE368" s="73"/>
      <c r="AF368" s="73"/>
    </row>
    <row r="369" spans="30:32" x14ac:dyDescent="0.25">
      <c r="AD369" s="73"/>
      <c r="AE369" s="73"/>
      <c r="AF369" s="73"/>
    </row>
    <row r="370" spans="30:32" x14ac:dyDescent="0.25">
      <c r="AD370" s="73"/>
      <c r="AE370" s="73"/>
      <c r="AF370" s="73"/>
    </row>
    <row r="371" spans="30:32" x14ac:dyDescent="0.25">
      <c r="AD371" s="73"/>
      <c r="AE371" s="73"/>
      <c r="AF371" s="73"/>
    </row>
    <row r="372" spans="30:32" x14ac:dyDescent="0.25">
      <c r="AD372" s="73"/>
      <c r="AE372" s="73"/>
      <c r="AF372" s="73"/>
    </row>
    <row r="373" spans="30:32" x14ac:dyDescent="0.25">
      <c r="AD373" s="73"/>
      <c r="AE373" s="73"/>
      <c r="AF373" s="73"/>
    </row>
    <row r="374" spans="30:32" x14ac:dyDescent="0.25">
      <c r="AD374" s="73"/>
      <c r="AE374" s="73"/>
      <c r="AF374" s="73"/>
    </row>
    <row r="375" spans="30:32" x14ac:dyDescent="0.25">
      <c r="AD375" s="73"/>
      <c r="AE375" s="73"/>
      <c r="AF375" s="73"/>
    </row>
    <row r="376" spans="30:32" x14ac:dyDescent="0.25">
      <c r="AD376" s="73"/>
      <c r="AE376" s="73"/>
      <c r="AF376" s="73"/>
    </row>
    <row r="377" spans="30:32" x14ac:dyDescent="0.25">
      <c r="AD377" s="73"/>
      <c r="AE377" s="73"/>
      <c r="AF377" s="73"/>
    </row>
    <row r="378" spans="30:32" x14ac:dyDescent="0.25">
      <c r="AD378" s="73"/>
      <c r="AE378" s="73"/>
      <c r="AF378" s="73"/>
    </row>
    <row r="379" spans="30:32" x14ac:dyDescent="0.25">
      <c r="AD379" s="73"/>
      <c r="AE379" s="73"/>
      <c r="AF379" s="73"/>
    </row>
    <row r="380" spans="30:32" x14ac:dyDescent="0.25">
      <c r="AD380" s="73"/>
      <c r="AE380" s="73"/>
      <c r="AF380" s="73"/>
    </row>
    <row r="381" spans="30:32" x14ac:dyDescent="0.25">
      <c r="AD381" s="73"/>
      <c r="AE381" s="73"/>
      <c r="AF381" s="73"/>
    </row>
    <row r="382" spans="30:32" x14ac:dyDescent="0.25">
      <c r="AD382" s="73"/>
      <c r="AE382" s="73"/>
      <c r="AF382" s="73"/>
    </row>
    <row r="383" spans="30:32" x14ac:dyDescent="0.25">
      <c r="AD383" s="73"/>
      <c r="AE383" s="73"/>
      <c r="AF383" s="73"/>
    </row>
    <row r="384" spans="30:32" x14ac:dyDescent="0.25">
      <c r="AD384" s="73"/>
      <c r="AE384" s="73"/>
      <c r="AF384" s="73"/>
    </row>
    <row r="385" spans="30:32" x14ac:dyDescent="0.25">
      <c r="AD385" s="73"/>
      <c r="AE385" s="73"/>
      <c r="AF385" s="73"/>
    </row>
    <row r="386" spans="30:32" x14ac:dyDescent="0.25">
      <c r="AD386" s="73"/>
      <c r="AE386" s="73"/>
      <c r="AF386" s="73"/>
    </row>
    <row r="387" spans="30:32" x14ac:dyDescent="0.25">
      <c r="AD387" s="73"/>
      <c r="AE387" s="73"/>
      <c r="AF387" s="73"/>
    </row>
    <row r="388" spans="30:32" x14ac:dyDescent="0.25">
      <c r="AD388" s="73"/>
      <c r="AE388" s="73"/>
      <c r="AF388" s="73"/>
    </row>
    <row r="389" spans="30:32" x14ac:dyDescent="0.25">
      <c r="AD389" s="73"/>
      <c r="AE389" s="73"/>
      <c r="AF389" s="73"/>
    </row>
    <row r="390" spans="30:32" x14ac:dyDescent="0.25">
      <c r="AD390" s="73"/>
      <c r="AE390" s="73"/>
      <c r="AF390" s="73"/>
    </row>
    <row r="391" spans="30:32" x14ac:dyDescent="0.25">
      <c r="AD391" s="73"/>
      <c r="AE391" s="73"/>
      <c r="AF391" s="73"/>
    </row>
    <row r="392" spans="30:32" x14ac:dyDescent="0.25">
      <c r="AD392" s="73"/>
      <c r="AE392" s="73"/>
      <c r="AF392" s="73"/>
    </row>
    <row r="393" spans="30:32" x14ac:dyDescent="0.25">
      <c r="AD393" s="73"/>
      <c r="AE393" s="73"/>
      <c r="AF393" s="73"/>
    </row>
    <row r="394" spans="30:32" x14ac:dyDescent="0.25">
      <c r="AD394" s="73"/>
      <c r="AE394" s="73"/>
      <c r="AF394" s="73"/>
    </row>
    <row r="395" spans="30:32" x14ac:dyDescent="0.25">
      <c r="AD395" s="73"/>
      <c r="AE395" s="73"/>
      <c r="AF395" s="73"/>
    </row>
    <row r="396" spans="30:32" x14ac:dyDescent="0.25">
      <c r="AD396" s="73"/>
      <c r="AE396" s="73"/>
      <c r="AF396" s="73"/>
    </row>
    <row r="397" spans="30:32" x14ac:dyDescent="0.25">
      <c r="AD397" s="73"/>
      <c r="AE397" s="73"/>
      <c r="AF397" s="73"/>
    </row>
    <row r="398" spans="30:32" x14ac:dyDescent="0.25">
      <c r="AD398" s="73"/>
      <c r="AE398" s="73"/>
      <c r="AF398" s="73"/>
    </row>
    <row r="399" spans="30:32" x14ac:dyDescent="0.25">
      <c r="AD399" s="73"/>
      <c r="AE399" s="73"/>
      <c r="AF399" s="73"/>
    </row>
    <row r="400" spans="30:32" x14ac:dyDescent="0.25">
      <c r="AD400" s="73"/>
      <c r="AE400" s="73"/>
      <c r="AF400" s="73"/>
    </row>
    <row r="401" spans="30:32" x14ac:dyDescent="0.25">
      <c r="AD401" s="73"/>
      <c r="AE401" s="73"/>
      <c r="AF401" s="73"/>
    </row>
    <row r="402" spans="30:32" x14ac:dyDescent="0.25">
      <c r="AD402" s="73"/>
      <c r="AE402" s="73"/>
      <c r="AF402" s="73"/>
    </row>
    <row r="403" spans="30:32" x14ac:dyDescent="0.25">
      <c r="AD403" s="73"/>
      <c r="AE403" s="73"/>
      <c r="AF403" s="73"/>
    </row>
    <row r="404" spans="30:32" x14ac:dyDescent="0.25">
      <c r="AD404" s="73"/>
      <c r="AE404" s="73"/>
      <c r="AF404" s="73"/>
    </row>
    <row r="405" spans="30:32" x14ac:dyDescent="0.25">
      <c r="AD405" s="73"/>
      <c r="AE405" s="73"/>
      <c r="AF405" s="73"/>
    </row>
    <row r="406" spans="30:32" x14ac:dyDescent="0.25">
      <c r="AD406" s="73"/>
      <c r="AE406" s="73"/>
      <c r="AF406" s="73"/>
    </row>
    <row r="407" spans="30:32" x14ac:dyDescent="0.25">
      <c r="AD407" s="73"/>
      <c r="AE407" s="73"/>
      <c r="AF407" s="73"/>
    </row>
    <row r="408" spans="30:32" x14ac:dyDescent="0.25">
      <c r="AD408" s="73"/>
      <c r="AE408" s="73"/>
      <c r="AF408" s="73"/>
    </row>
    <row r="409" spans="30:32" x14ac:dyDescent="0.25">
      <c r="AD409" s="73"/>
      <c r="AE409" s="73"/>
      <c r="AF409" s="73"/>
    </row>
    <row r="410" spans="30:32" x14ac:dyDescent="0.25">
      <c r="AD410" s="73"/>
      <c r="AE410" s="73"/>
      <c r="AF410" s="73"/>
    </row>
    <row r="411" spans="30:32" x14ac:dyDescent="0.25">
      <c r="AD411" s="73"/>
      <c r="AE411" s="73"/>
      <c r="AF411" s="73"/>
    </row>
    <row r="412" spans="30:32" x14ac:dyDescent="0.25">
      <c r="AD412" s="73"/>
      <c r="AE412" s="73"/>
      <c r="AF412" s="73"/>
    </row>
    <row r="413" spans="30:32" x14ac:dyDescent="0.25">
      <c r="AD413" s="73"/>
      <c r="AE413" s="73"/>
      <c r="AF413" s="73"/>
    </row>
    <row r="414" spans="30:32" x14ac:dyDescent="0.25">
      <c r="AD414" s="73"/>
      <c r="AE414" s="73"/>
      <c r="AF414" s="73"/>
    </row>
    <row r="415" spans="30:32" x14ac:dyDescent="0.25">
      <c r="AD415" s="73"/>
      <c r="AE415" s="73"/>
      <c r="AF415" s="73"/>
    </row>
    <row r="416" spans="30:32" x14ac:dyDescent="0.25">
      <c r="AD416" s="73"/>
      <c r="AE416" s="73"/>
      <c r="AF416" s="73"/>
    </row>
    <row r="417" spans="30:32" x14ac:dyDescent="0.25">
      <c r="AD417" s="73"/>
      <c r="AE417" s="73"/>
      <c r="AF417" s="73"/>
    </row>
    <row r="418" spans="30:32" x14ac:dyDescent="0.25">
      <c r="AD418" s="73"/>
      <c r="AE418" s="73"/>
      <c r="AF418" s="73"/>
    </row>
    <row r="419" spans="30:32" x14ac:dyDescent="0.25">
      <c r="AD419" s="73"/>
      <c r="AE419" s="73"/>
      <c r="AF419" s="73"/>
    </row>
    <row r="420" spans="30:32" x14ac:dyDescent="0.25">
      <c r="AD420" s="73"/>
      <c r="AE420" s="73"/>
      <c r="AF420" s="73"/>
    </row>
    <row r="421" spans="30:32" x14ac:dyDescent="0.25">
      <c r="AD421" s="73"/>
      <c r="AE421" s="73"/>
      <c r="AF421" s="73"/>
    </row>
    <row r="422" spans="30:32" x14ac:dyDescent="0.25">
      <c r="AD422" s="73"/>
      <c r="AE422" s="73"/>
      <c r="AF422" s="73"/>
    </row>
    <row r="423" spans="30:32" x14ac:dyDescent="0.25">
      <c r="AD423" s="73"/>
      <c r="AE423" s="73"/>
      <c r="AF423" s="73"/>
    </row>
    <row r="424" spans="30:32" x14ac:dyDescent="0.25">
      <c r="AD424" s="73"/>
      <c r="AE424" s="73"/>
      <c r="AF424" s="73"/>
    </row>
    <row r="425" spans="30:32" x14ac:dyDescent="0.25">
      <c r="AD425" s="73"/>
      <c r="AE425" s="73"/>
      <c r="AF425" s="73"/>
    </row>
    <row r="426" spans="30:32" x14ac:dyDescent="0.25">
      <c r="AD426" s="73"/>
      <c r="AE426" s="73"/>
      <c r="AF426" s="73"/>
    </row>
    <row r="427" spans="30:32" x14ac:dyDescent="0.25">
      <c r="AD427" s="73"/>
      <c r="AE427" s="73"/>
      <c r="AF427" s="73"/>
    </row>
    <row r="428" spans="30:32" x14ac:dyDescent="0.25">
      <c r="AD428" s="73"/>
      <c r="AE428" s="73"/>
      <c r="AF428" s="73"/>
    </row>
    <row r="429" spans="30:32" x14ac:dyDescent="0.25">
      <c r="AD429" s="73"/>
      <c r="AE429" s="73"/>
      <c r="AF429" s="73"/>
    </row>
    <row r="430" spans="30:32" x14ac:dyDescent="0.25">
      <c r="AD430" s="73"/>
      <c r="AE430" s="73"/>
      <c r="AF430" s="73"/>
    </row>
    <row r="431" spans="30:32" x14ac:dyDescent="0.25">
      <c r="AD431" s="73"/>
      <c r="AE431" s="73"/>
      <c r="AF431" s="73"/>
    </row>
    <row r="432" spans="30:32" x14ac:dyDescent="0.25">
      <c r="AD432" s="73"/>
      <c r="AE432" s="73"/>
      <c r="AF432" s="73"/>
    </row>
    <row r="433" spans="30:32" x14ac:dyDescent="0.25">
      <c r="AD433" s="73"/>
      <c r="AE433" s="73"/>
      <c r="AF433" s="73"/>
    </row>
    <row r="434" spans="30:32" x14ac:dyDescent="0.25">
      <c r="AD434" s="73"/>
      <c r="AE434" s="73"/>
      <c r="AF434" s="73"/>
    </row>
    <row r="435" spans="30:32" x14ac:dyDescent="0.25">
      <c r="AD435" s="73"/>
      <c r="AE435" s="73"/>
      <c r="AF435" s="73"/>
    </row>
    <row r="436" spans="30:32" x14ac:dyDescent="0.25">
      <c r="AD436" s="73"/>
      <c r="AE436" s="73"/>
      <c r="AF436" s="73"/>
    </row>
    <row r="437" spans="30:32" x14ac:dyDescent="0.25">
      <c r="AD437" s="73"/>
      <c r="AE437" s="73"/>
      <c r="AF437" s="73"/>
    </row>
    <row r="438" spans="30:32" x14ac:dyDescent="0.25">
      <c r="AD438" s="73"/>
      <c r="AE438" s="73"/>
      <c r="AF438" s="73"/>
    </row>
    <row r="439" spans="30:32" x14ac:dyDescent="0.25">
      <c r="AD439" s="73"/>
      <c r="AE439" s="73"/>
      <c r="AF439" s="73"/>
    </row>
    <row r="440" spans="30:32" x14ac:dyDescent="0.25">
      <c r="AD440" s="73"/>
      <c r="AE440" s="73"/>
      <c r="AF440" s="73"/>
    </row>
    <row r="441" spans="30:32" x14ac:dyDescent="0.25">
      <c r="AD441" s="73"/>
      <c r="AE441" s="73"/>
      <c r="AF441" s="73"/>
    </row>
    <row r="442" spans="30:32" x14ac:dyDescent="0.25">
      <c r="AD442" s="73"/>
      <c r="AE442" s="73"/>
      <c r="AF442" s="73"/>
    </row>
    <row r="443" spans="30:32" x14ac:dyDescent="0.25">
      <c r="AD443" s="73"/>
      <c r="AE443" s="73"/>
      <c r="AF443" s="73"/>
    </row>
    <row r="444" spans="30:32" x14ac:dyDescent="0.25">
      <c r="AD444" s="73"/>
      <c r="AE444" s="73"/>
      <c r="AF444" s="73"/>
    </row>
    <row r="445" spans="30:32" x14ac:dyDescent="0.25">
      <c r="AD445" s="73"/>
      <c r="AE445" s="73"/>
      <c r="AF445" s="73"/>
    </row>
    <row r="446" spans="30:32" x14ac:dyDescent="0.25">
      <c r="AD446" s="73"/>
      <c r="AE446" s="73"/>
      <c r="AF446" s="73"/>
    </row>
    <row r="447" spans="30:32" x14ac:dyDescent="0.25">
      <c r="AD447" s="73"/>
      <c r="AE447" s="73"/>
      <c r="AF447" s="73"/>
    </row>
    <row r="448" spans="30:32" x14ac:dyDescent="0.25">
      <c r="AD448" s="73"/>
      <c r="AE448" s="73"/>
      <c r="AF448" s="73"/>
    </row>
    <row r="449" spans="30:32" x14ac:dyDescent="0.25">
      <c r="AD449" s="73"/>
      <c r="AE449" s="73"/>
      <c r="AF449" s="73"/>
    </row>
    <row r="450" spans="30:32" x14ac:dyDescent="0.25">
      <c r="AD450" s="73"/>
      <c r="AE450" s="73"/>
      <c r="AF450" s="73"/>
    </row>
    <row r="451" spans="30:32" x14ac:dyDescent="0.25">
      <c r="AD451" s="73"/>
      <c r="AE451" s="73"/>
      <c r="AF451" s="73"/>
    </row>
    <row r="452" spans="30:32" x14ac:dyDescent="0.25">
      <c r="AD452" s="73"/>
      <c r="AE452" s="73"/>
      <c r="AF452" s="73"/>
    </row>
    <row r="453" spans="30:32" x14ac:dyDescent="0.25">
      <c r="AD453" s="73"/>
      <c r="AE453" s="73"/>
      <c r="AF453" s="73"/>
    </row>
    <row r="454" spans="30:32" x14ac:dyDescent="0.25">
      <c r="AD454" s="73"/>
      <c r="AE454" s="73"/>
      <c r="AF454" s="73"/>
    </row>
    <row r="455" spans="30:32" x14ac:dyDescent="0.25">
      <c r="AD455" s="73"/>
      <c r="AE455" s="73"/>
      <c r="AF455" s="73"/>
    </row>
    <row r="456" spans="30:32" x14ac:dyDescent="0.25">
      <c r="AD456" s="73"/>
      <c r="AE456" s="73"/>
      <c r="AF456" s="73"/>
    </row>
    <row r="457" spans="30:32" x14ac:dyDescent="0.25">
      <c r="AD457" s="73"/>
      <c r="AE457" s="73"/>
      <c r="AF457" s="73"/>
    </row>
    <row r="458" spans="30:32" x14ac:dyDescent="0.25">
      <c r="AD458" s="73"/>
      <c r="AE458" s="73"/>
      <c r="AF458" s="73"/>
    </row>
    <row r="459" spans="30:32" x14ac:dyDescent="0.25">
      <c r="AD459" s="73"/>
      <c r="AE459" s="73"/>
      <c r="AF459" s="73"/>
    </row>
    <row r="460" spans="30:32" x14ac:dyDescent="0.25">
      <c r="AD460" s="73"/>
      <c r="AE460" s="73"/>
      <c r="AF460" s="73"/>
    </row>
    <row r="461" spans="30:32" x14ac:dyDescent="0.25">
      <c r="AD461" s="73"/>
      <c r="AE461" s="73"/>
      <c r="AF461" s="73"/>
    </row>
    <row r="462" spans="30:32" x14ac:dyDescent="0.25">
      <c r="AD462" s="73"/>
      <c r="AE462" s="73"/>
      <c r="AF462" s="73"/>
    </row>
    <row r="463" spans="30:32" x14ac:dyDescent="0.25">
      <c r="AD463" s="73"/>
      <c r="AE463" s="73"/>
      <c r="AF463" s="73"/>
    </row>
    <row r="464" spans="30:32" x14ac:dyDescent="0.25">
      <c r="AD464" s="73"/>
      <c r="AE464" s="73"/>
      <c r="AF464" s="73"/>
    </row>
    <row r="465" spans="30:32" x14ac:dyDescent="0.25">
      <c r="AD465" s="73"/>
      <c r="AE465" s="73"/>
      <c r="AF465" s="73"/>
    </row>
    <row r="466" spans="30:32" x14ac:dyDescent="0.25">
      <c r="AD466" s="73"/>
      <c r="AE466" s="73"/>
      <c r="AF466" s="73"/>
    </row>
    <row r="467" spans="30:32" x14ac:dyDescent="0.25">
      <c r="AD467" s="73"/>
      <c r="AE467" s="73"/>
      <c r="AF467" s="73"/>
    </row>
    <row r="468" spans="30:32" x14ac:dyDescent="0.25">
      <c r="AD468" s="73"/>
      <c r="AE468" s="73"/>
      <c r="AF468" s="73"/>
    </row>
    <row r="469" spans="30:32" x14ac:dyDescent="0.25">
      <c r="AD469" s="73"/>
      <c r="AE469" s="73"/>
      <c r="AF469" s="73"/>
    </row>
    <row r="470" spans="30:32" x14ac:dyDescent="0.25">
      <c r="AD470" s="73"/>
      <c r="AE470" s="73"/>
      <c r="AF470" s="73"/>
    </row>
    <row r="471" spans="30:32" x14ac:dyDescent="0.25">
      <c r="AD471" s="73"/>
      <c r="AE471" s="73"/>
      <c r="AF471" s="73"/>
    </row>
    <row r="472" spans="30:32" x14ac:dyDescent="0.25">
      <c r="AD472" s="73"/>
      <c r="AE472" s="73"/>
      <c r="AF472" s="73"/>
    </row>
    <row r="473" spans="30:32" x14ac:dyDescent="0.25">
      <c r="AD473" s="73"/>
      <c r="AE473" s="73"/>
      <c r="AF473" s="73"/>
    </row>
    <row r="474" spans="30:32" x14ac:dyDescent="0.25">
      <c r="AD474" s="73"/>
      <c r="AE474" s="73"/>
      <c r="AF474" s="73"/>
    </row>
    <row r="475" spans="30:32" x14ac:dyDescent="0.25">
      <c r="AD475" s="73"/>
      <c r="AE475" s="73"/>
      <c r="AF475" s="73"/>
    </row>
    <row r="476" spans="30:32" x14ac:dyDescent="0.25">
      <c r="AD476" s="73"/>
      <c r="AE476" s="73"/>
      <c r="AF476" s="73"/>
    </row>
    <row r="477" spans="30:32" x14ac:dyDescent="0.25">
      <c r="AD477" s="73"/>
      <c r="AE477" s="73"/>
      <c r="AF477" s="73"/>
    </row>
    <row r="478" spans="30:32" x14ac:dyDescent="0.25">
      <c r="AD478" s="73"/>
      <c r="AE478" s="73"/>
      <c r="AF478" s="73"/>
    </row>
    <row r="479" spans="30:32" x14ac:dyDescent="0.25">
      <c r="AD479" s="73"/>
      <c r="AE479" s="73"/>
      <c r="AF479" s="73"/>
    </row>
    <row r="480" spans="30:32" x14ac:dyDescent="0.25">
      <c r="AD480" s="73"/>
      <c r="AE480" s="73"/>
      <c r="AF480" s="73"/>
    </row>
    <row r="481" spans="30:32" x14ac:dyDescent="0.25">
      <c r="AD481" s="73"/>
      <c r="AE481" s="73"/>
      <c r="AF481" s="73"/>
    </row>
    <row r="482" spans="30:32" x14ac:dyDescent="0.25">
      <c r="AD482" s="73"/>
      <c r="AE482" s="73"/>
      <c r="AF482" s="73"/>
    </row>
    <row r="483" spans="30:32" x14ac:dyDescent="0.25">
      <c r="AD483" s="73"/>
      <c r="AE483" s="73"/>
      <c r="AF483" s="73"/>
    </row>
    <row r="484" spans="30:32" x14ac:dyDescent="0.25">
      <c r="AD484" s="73"/>
      <c r="AE484" s="73"/>
      <c r="AF484" s="73"/>
    </row>
    <row r="485" spans="30:32" x14ac:dyDescent="0.25">
      <c r="AD485" s="73"/>
      <c r="AE485" s="73"/>
      <c r="AF485" s="73"/>
    </row>
    <row r="486" spans="30:32" x14ac:dyDescent="0.25">
      <c r="AD486" s="73"/>
      <c r="AE486" s="73"/>
      <c r="AF486" s="73"/>
    </row>
    <row r="487" spans="30:32" x14ac:dyDescent="0.25">
      <c r="AD487" s="73"/>
      <c r="AE487" s="73"/>
      <c r="AF487" s="73"/>
    </row>
    <row r="488" spans="30:32" x14ac:dyDescent="0.25">
      <c r="AD488" s="73"/>
      <c r="AE488" s="73"/>
      <c r="AF488" s="73"/>
    </row>
    <row r="489" spans="30:32" x14ac:dyDescent="0.25">
      <c r="AD489" s="73"/>
      <c r="AE489" s="73"/>
      <c r="AF489" s="73"/>
    </row>
    <row r="490" spans="30:32" x14ac:dyDescent="0.25">
      <c r="AD490" s="73"/>
      <c r="AE490" s="73"/>
      <c r="AF490" s="73"/>
    </row>
    <row r="491" spans="30:32" x14ac:dyDescent="0.25">
      <c r="AD491" s="73"/>
      <c r="AE491" s="73"/>
      <c r="AF491" s="73"/>
    </row>
    <row r="492" spans="30:32" x14ac:dyDescent="0.25">
      <c r="AD492" s="73"/>
      <c r="AE492" s="73"/>
      <c r="AF492" s="73"/>
    </row>
    <row r="493" spans="30:32" x14ac:dyDescent="0.25">
      <c r="AD493" s="73"/>
      <c r="AE493" s="73"/>
      <c r="AF493" s="73"/>
    </row>
    <row r="494" spans="30:32" x14ac:dyDescent="0.25">
      <c r="AD494" s="73"/>
      <c r="AE494" s="73"/>
      <c r="AF494" s="73"/>
    </row>
    <row r="495" spans="30:32" x14ac:dyDescent="0.25">
      <c r="AD495" s="73"/>
      <c r="AE495" s="73"/>
      <c r="AF495" s="73"/>
    </row>
    <row r="496" spans="30:32" x14ac:dyDescent="0.25">
      <c r="AD496" s="73"/>
      <c r="AE496" s="73"/>
      <c r="AF496" s="73"/>
    </row>
    <row r="497" spans="30:32" x14ac:dyDescent="0.25">
      <c r="AD497" s="73"/>
      <c r="AE497" s="73"/>
      <c r="AF497" s="73"/>
    </row>
    <row r="498" spans="30:32" x14ac:dyDescent="0.25">
      <c r="AD498" s="73"/>
      <c r="AE498" s="73"/>
      <c r="AF498" s="73"/>
    </row>
    <row r="499" spans="30:32" x14ac:dyDescent="0.25">
      <c r="AD499" s="73"/>
      <c r="AE499" s="73"/>
      <c r="AF499" s="73"/>
    </row>
    <row r="500" spans="30:32" x14ac:dyDescent="0.25">
      <c r="AD500" s="73"/>
      <c r="AE500" s="73"/>
      <c r="AF500" s="73"/>
    </row>
    <row r="501" spans="30:32" x14ac:dyDescent="0.25">
      <c r="AD501" s="73"/>
      <c r="AE501" s="73"/>
      <c r="AF501" s="73"/>
    </row>
    <row r="502" spans="30:32" x14ac:dyDescent="0.25">
      <c r="AD502" s="73"/>
      <c r="AE502" s="73"/>
      <c r="AF502" s="73"/>
    </row>
    <row r="503" spans="30:32" x14ac:dyDescent="0.25">
      <c r="AD503" s="73"/>
      <c r="AE503" s="73"/>
      <c r="AF503" s="73"/>
    </row>
    <row r="504" spans="30:32" x14ac:dyDescent="0.25">
      <c r="AD504" s="73"/>
      <c r="AE504" s="73"/>
      <c r="AF504" s="73"/>
    </row>
    <row r="505" spans="30:32" x14ac:dyDescent="0.25">
      <c r="AD505" s="73"/>
      <c r="AE505" s="73"/>
      <c r="AF505" s="73"/>
    </row>
    <row r="506" spans="30:32" x14ac:dyDescent="0.25">
      <c r="AD506" s="73"/>
      <c r="AE506" s="73"/>
      <c r="AF506" s="73"/>
    </row>
    <row r="507" spans="30:32" x14ac:dyDescent="0.25">
      <c r="AD507" s="73"/>
      <c r="AE507" s="73"/>
      <c r="AF507" s="73"/>
    </row>
    <row r="508" spans="30:32" x14ac:dyDescent="0.25">
      <c r="AD508" s="73"/>
      <c r="AE508" s="73"/>
      <c r="AF508" s="73"/>
    </row>
    <row r="509" spans="30:32" x14ac:dyDescent="0.25">
      <c r="AD509" s="73"/>
      <c r="AE509" s="73"/>
      <c r="AF509" s="73"/>
    </row>
    <row r="510" spans="30:32" x14ac:dyDescent="0.25">
      <c r="AD510" s="73"/>
      <c r="AE510" s="73"/>
      <c r="AF510" s="73"/>
    </row>
    <row r="511" spans="30:32" x14ac:dyDescent="0.25">
      <c r="AD511" s="73"/>
      <c r="AE511" s="73"/>
      <c r="AF511" s="73"/>
    </row>
    <row r="512" spans="30:32" x14ac:dyDescent="0.25">
      <c r="AD512" s="73"/>
      <c r="AE512" s="73"/>
      <c r="AF512" s="73"/>
    </row>
    <row r="513" spans="30:32" x14ac:dyDescent="0.25">
      <c r="AD513" s="73"/>
      <c r="AE513" s="73"/>
      <c r="AF513" s="73"/>
    </row>
    <row r="514" spans="30:32" x14ac:dyDescent="0.25">
      <c r="AD514" s="73"/>
      <c r="AE514" s="73"/>
      <c r="AF514" s="73"/>
    </row>
    <row r="515" spans="30:32" x14ac:dyDescent="0.25">
      <c r="AD515" s="73"/>
      <c r="AE515" s="73"/>
      <c r="AF515" s="73"/>
    </row>
    <row r="516" spans="30:32" x14ac:dyDescent="0.25">
      <c r="AD516" s="73"/>
      <c r="AE516" s="73"/>
      <c r="AF516" s="73"/>
    </row>
    <row r="517" spans="30:32" x14ac:dyDescent="0.25">
      <c r="AD517" s="73"/>
      <c r="AE517" s="73"/>
      <c r="AF517" s="73"/>
    </row>
    <row r="518" spans="30:32" x14ac:dyDescent="0.25">
      <c r="AD518" s="73"/>
      <c r="AE518" s="73"/>
      <c r="AF518" s="73"/>
    </row>
    <row r="519" spans="30:32" x14ac:dyDescent="0.25">
      <c r="AD519" s="73"/>
      <c r="AE519" s="73"/>
      <c r="AF519" s="73"/>
    </row>
    <row r="520" spans="30:32" x14ac:dyDescent="0.25">
      <c r="AD520" s="73"/>
      <c r="AE520" s="73"/>
      <c r="AF520" s="73"/>
    </row>
    <row r="521" spans="30:32" x14ac:dyDescent="0.25">
      <c r="AD521" s="73"/>
      <c r="AE521" s="73"/>
      <c r="AF521" s="73"/>
    </row>
    <row r="522" spans="30:32" x14ac:dyDescent="0.25">
      <c r="AD522" s="73"/>
      <c r="AE522" s="73"/>
      <c r="AF522" s="73"/>
    </row>
    <row r="523" spans="30:32" x14ac:dyDescent="0.25">
      <c r="AD523" s="73"/>
      <c r="AE523" s="73"/>
      <c r="AF523" s="73"/>
    </row>
    <row r="524" spans="30:32" x14ac:dyDescent="0.25">
      <c r="AD524" s="73"/>
      <c r="AE524" s="73"/>
      <c r="AF524" s="73"/>
    </row>
    <row r="525" spans="30:32" x14ac:dyDescent="0.25">
      <c r="AD525" s="73"/>
      <c r="AE525" s="73"/>
      <c r="AF525" s="73"/>
    </row>
    <row r="526" spans="30:32" x14ac:dyDescent="0.25">
      <c r="AD526" s="73"/>
      <c r="AE526" s="73"/>
      <c r="AF526" s="73"/>
    </row>
    <row r="527" spans="30:32" x14ac:dyDescent="0.25">
      <c r="AD527" s="73"/>
      <c r="AE527" s="73"/>
      <c r="AF527" s="73"/>
    </row>
    <row r="528" spans="30:32" x14ac:dyDescent="0.25">
      <c r="AD528" s="73"/>
      <c r="AE528" s="73"/>
      <c r="AF528" s="73"/>
    </row>
    <row r="529" spans="30:32" x14ac:dyDescent="0.25">
      <c r="AD529" s="73"/>
      <c r="AE529" s="73"/>
      <c r="AF529" s="73"/>
    </row>
    <row r="530" spans="30:32" x14ac:dyDescent="0.25">
      <c r="AD530" s="73"/>
      <c r="AE530" s="73"/>
      <c r="AF530" s="73"/>
    </row>
    <row r="531" spans="30:32" x14ac:dyDescent="0.25">
      <c r="AD531" s="73"/>
      <c r="AE531" s="73"/>
      <c r="AF531" s="73"/>
    </row>
    <row r="532" spans="30:32" x14ac:dyDescent="0.25">
      <c r="AD532" s="73"/>
      <c r="AE532" s="73"/>
      <c r="AF532" s="73"/>
    </row>
    <row r="533" spans="30:32" x14ac:dyDescent="0.25">
      <c r="AD533" s="73"/>
      <c r="AE533" s="73"/>
      <c r="AF533" s="73"/>
    </row>
    <row r="534" spans="30:32" x14ac:dyDescent="0.25">
      <c r="AD534" s="73"/>
      <c r="AE534" s="73"/>
      <c r="AF534" s="73"/>
    </row>
    <row r="535" spans="30:32" x14ac:dyDescent="0.25">
      <c r="AD535" s="73"/>
      <c r="AE535" s="73"/>
      <c r="AF535" s="73"/>
    </row>
    <row r="536" spans="30:32" x14ac:dyDescent="0.25">
      <c r="AD536" s="73"/>
      <c r="AE536" s="73"/>
      <c r="AF536" s="73"/>
    </row>
    <row r="537" spans="30:32" x14ac:dyDescent="0.25">
      <c r="AD537" s="73"/>
      <c r="AE537" s="73"/>
      <c r="AF537" s="73"/>
    </row>
    <row r="538" spans="30:32" x14ac:dyDescent="0.25">
      <c r="AD538" s="73"/>
      <c r="AE538" s="73"/>
      <c r="AF538" s="73"/>
    </row>
    <row r="539" spans="30:32" x14ac:dyDescent="0.25">
      <c r="AD539" s="73"/>
      <c r="AE539" s="73"/>
      <c r="AF539" s="73"/>
    </row>
    <row r="540" spans="30:32" x14ac:dyDescent="0.25">
      <c r="AD540" s="73"/>
      <c r="AE540" s="73"/>
      <c r="AF540" s="73"/>
    </row>
    <row r="541" spans="30:32" x14ac:dyDescent="0.25">
      <c r="AD541" s="73"/>
      <c r="AE541" s="73"/>
      <c r="AF541" s="73"/>
    </row>
    <row r="542" spans="30:32" x14ac:dyDescent="0.25">
      <c r="AD542" s="73"/>
      <c r="AE542" s="73"/>
      <c r="AF542" s="73"/>
    </row>
    <row r="543" spans="30:32" x14ac:dyDescent="0.25">
      <c r="AD543" s="73"/>
      <c r="AE543" s="73"/>
      <c r="AF543" s="73"/>
    </row>
    <row r="544" spans="30:32" x14ac:dyDescent="0.25">
      <c r="AD544" s="73"/>
      <c r="AE544" s="73"/>
      <c r="AF544" s="73"/>
    </row>
    <row r="545" spans="30:32" x14ac:dyDescent="0.25">
      <c r="AD545" s="73"/>
      <c r="AE545" s="73"/>
      <c r="AF545" s="73"/>
    </row>
    <row r="546" spans="30:32" x14ac:dyDescent="0.25">
      <c r="AD546" s="73"/>
      <c r="AE546" s="73"/>
      <c r="AF546" s="73"/>
    </row>
    <row r="547" spans="30:32" x14ac:dyDescent="0.25">
      <c r="AD547" s="73"/>
      <c r="AE547" s="73"/>
      <c r="AF547" s="73"/>
    </row>
    <row r="548" spans="30:32" x14ac:dyDescent="0.25">
      <c r="AD548" s="73"/>
      <c r="AE548" s="73"/>
      <c r="AF548" s="73"/>
    </row>
    <row r="549" spans="30:32" x14ac:dyDescent="0.25">
      <c r="AD549" s="73"/>
      <c r="AE549" s="73"/>
      <c r="AF549" s="73"/>
    </row>
    <row r="550" spans="30:32" x14ac:dyDescent="0.25">
      <c r="AD550" s="73"/>
      <c r="AE550" s="73"/>
      <c r="AF550" s="73"/>
    </row>
    <row r="551" spans="30:32" x14ac:dyDescent="0.25">
      <c r="AD551" s="73"/>
      <c r="AE551" s="73"/>
      <c r="AF551" s="73"/>
    </row>
    <row r="552" spans="30:32" x14ac:dyDescent="0.25">
      <c r="AD552" s="73"/>
      <c r="AE552" s="73"/>
      <c r="AF552" s="73"/>
    </row>
    <row r="553" spans="30:32" x14ac:dyDescent="0.25">
      <c r="AD553" s="73"/>
      <c r="AE553" s="73"/>
      <c r="AF553" s="73"/>
    </row>
    <row r="554" spans="30:32" x14ac:dyDescent="0.25">
      <c r="AD554" s="73"/>
      <c r="AE554" s="73"/>
      <c r="AF554" s="73"/>
    </row>
    <row r="555" spans="30:32" x14ac:dyDescent="0.25">
      <c r="AD555" s="73"/>
      <c r="AE555" s="73"/>
      <c r="AF555" s="73"/>
    </row>
    <row r="556" spans="30:32" x14ac:dyDescent="0.25">
      <c r="AD556" s="73"/>
      <c r="AE556" s="73"/>
      <c r="AF556" s="73"/>
    </row>
    <row r="557" spans="30:32" x14ac:dyDescent="0.25">
      <c r="AD557" s="73"/>
      <c r="AE557" s="73"/>
      <c r="AF557" s="73"/>
    </row>
    <row r="558" spans="30:32" x14ac:dyDescent="0.25">
      <c r="AD558" s="73"/>
      <c r="AE558" s="73"/>
      <c r="AF558" s="73"/>
    </row>
    <row r="559" spans="30:32" x14ac:dyDescent="0.25">
      <c r="AD559" s="73"/>
      <c r="AE559" s="73"/>
      <c r="AF559" s="73"/>
    </row>
    <row r="560" spans="30:32" x14ac:dyDescent="0.25">
      <c r="AD560" s="73"/>
      <c r="AE560" s="73"/>
      <c r="AF560" s="73"/>
    </row>
    <row r="561" spans="30:32" x14ac:dyDescent="0.25">
      <c r="AD561" s="73"/>
      <c r="AE561" s="73"/>
      <c r="AF561" s="73"/>
    </row>
    <row r="562" spans="30:32" x14ac:dyDescent="0.25">
      <c r="AD562" s="73"/>
      <c r="AE562" s="73"/>
      <c r="AF562" s="73"/>
    </row>
    <row r="563" spans="30:32" x14ac:dyDescent="0.25">
      <c r="AD563" s="73"/>
      <c r="AE563" s="73"/>
      <c r="AF563" s="73"/>
    </row>
    <row r="564" spans="30:32" x14ac:dyDescent="0.25">
      <c r="AD564" s="73"/>
      <c r="AE564" s="73"/>
      <c r="AF564" s="73"/>
    </row>
    <row r="565" spans="30:32" x14ac:dyDescent="0.25">
      <c r="AD565" s="73"/>
      <c r="AE565" s="73"/>
      <c r="AF565" s="73"/>
    </row>
    <row r="566" spans="30:32" x14ac:dyDescent="0.25">
      <c r="AD566" s="73"/>
      <c r="AE566" s="73"/>
      <c r="AF566" s="73"/>
    </row>
    <row r="567" spans="30:32" x14ac:dyDescent="0.25">
      <c r="AD567" s="73"/>
      <c r="AE567" s="73"/>
      <c r="AF567" s="73"/>
    </row>
    <row r="568" spans="30:32" x14ac:dyDescent="0.25">
      <c r="AD568" s="73"/>
      <c r="AE568" s="73"/>
      <c r="AF568" s="73"/>
    </row>
    <row r="569" spans="30:32" x14ac:dyDescent="0.25">
      <c r="AD569" s="73"/>
      <c r="AE569" s="73"/>
      <c r="AF569" s="73"/>
    </row>
    <row r="570" spans="30:32" x14ac:dyDescent="0.25">
      <c r="AD570" s="73"/>
      <c r="AE570" s="73"/>
      <c r="AF570" s="73"/>
    </row>
    <row r="571" spans="30:32" x14ac:dyDescent="0.25">
      <c r="AD571" s="73"/>
      <c r="AE571" s="73"/>
      <c r="AF571" s="73"/>
    </row>
    <row r="572" spans="30:32" x14ac:dyDescent="0.25">
      <c r="AD572" s="73"/>
      <c r="AE572" s="73"/>
      <c r="AF572" s="73"/>
    </row>
    <row r="573" spans="30:32" x14ac:dyDescent="0.25">
      <c r="AD573" s="73"/>
      <c r="AE573" s="73"/>
      <c r="AF573" s="73"/>
    </row>
    <row r="574" spans="30:32" x14ac:dyDescent="0.25">
      <c r="AD574" s="73"/>
      <c r="AE574" s="73"/>
      <c r="AF574" s="73"/>
    </row>
    <row r="575" spans="30:32" x14ac:dyDescent="0.25">
      <c r="AD575" s="73"/>
      <c r="AE575" s="73"/>
      <c r="AF575" s="73"/>
    </row>
    <row r="576" spans="30:32" x14ac:dyDescent="0.25">
      <c r="AD576" s="73"/>
      <c r="AE576" s="73"/>
      <c r="AF576" s="73"/>
    </row>
    <row r="577" spans="30:32" x14ac:dyDescent="0.25">
      <c r="AD577" s="73"/>
      <c r="AE577" s="73"/>
      <c r="AF577" s="73"/>
    </row>
    <row r="578" spans="30:32" x14ac:dyDescent="0.25">
      <c r="AD578" s="73"/>
      <c r="AE578" s="73"/>
      <c r="AF578" s="73"/>
    </row>
    <row r="579" spans="30:32" x14ac:dyDescent="0.25">
      <c r="AD579" s="73"/>
      <c r="AE579" s="73"/>
      <c r="AF579" s="73"/>
    </row>
    <row r="580" spans="30:32" x14ac:dyDescent="0.25">
      <c r="AD580" s="73"/>
      <c r="AE580" s="73"/>
      <c r="AF580" s="73"/>
    </row>
    <row r="581" spans="30:32" x14ac:dyDescent="0.25">
      <c r="AD581" s="73"/>
      <c r="AE581" s="73"/>
      <c r="AF581" s="73"/>
    </row>
    <row r="582" spans="30:32" x14ac:dyDescent="0.25">
      <c r="AD582" s="73"/>
      <c r="AE582" s="73"/>
      <c r="AF582" s="73"/>
    </row>
    <row r="583" spans="30:32" x14ac:dyDescent="0.25">
      <c r="AD583" s="73"/>
      <c r="AE583" s="73"/>
      <c r="AF583" s="73"/>
    </row>
    <row r="584" spans="30:32" x14ac:dyDescent="0.25">
      <c r="AD584" s="73"/>
      <c r="AE584" s="73"/>
      <c r="AF584" s="73"/>
    </row>
    <row r="585" spans="30:32" x14ac:dyDescent="0.25">
      <c r="AD585" s="73"/>
      <c r="AE585" s="73"/>
      <c r="AF585" s="73"/>
    </row>
    <row r="586" spans="30:32" x14ac:dyDescent="0.25">
      <c r="AD586" s="73"/>
      <c r="AE586" s="73"/>
      <c r="AF586" s="73"/>
    </row>
    <row r="587" spans="30:32" x14ac:dyDescent="0.25">
      <c r="AD587" s="73"/>
      <c r="AE587" s="73"/>
      <c r="AF587" s="73"/>
    </row>
    <row r="588" spans="30:32" x14ac:dyDescent="0.25">
      <c r="AD588" s="73"/>
      <c r="AE588" s="73"/>
      <c r="AF588" s="73"/>
    </row>
    <row r="589" spans="30:32" x14ac:dyDescent="0.25">
      <c r="AD589" s="73"/>
      <c r="AE589" s="73"/>
      <c r="AF589" s="73"/>
    </row>
    <row r="590" spans="30:32" x14ac:dyDescent="0.25">
      <c r="AD590" s="73"/>
      <c r="AE590" s="73"/>
      <c r="AF590" s="73"/>
    </row>
    <row r="591" spans="30:32" x14ac:dyDescent="0.25">
      <c r="AD591" s="73"/>
      <c r="AE591" s="73"/>
      <c r="AF591" s="73"/>
    </row>
    <row r="592" spans="30:32" x14ac:dyDescent="0.25">
      <c r="AD592" s="73"/>
      <c r="AE592" s="73"/>
      <c r="AF592" s="73"/>
    </row>
    <row r="593" spans="30:32" x14ac:dyDescent="0.25">
      <c r="AD593" s="73"/>
      <c r="AE593" s="73"/>
      <c r="AF593" s="73"/>
    </row>
    <row r="594" spans="30:32" x14ac:dyDescent="0.25">
      <c r="AD594" s="73"/>
      <c r="AE594" s="73"/>
      <c r="AF594" s="73"/>
    </row>
    <row r="595" spans="30:32" x14ac:dyDescent="0.25">
      <c r="AD595" s="73"/>
      <c r="AE595" s="73"/>
      <c r="AF595" s="73"/>
    </row>
    <row r="596" spans="30:32" x14ac:dyDescent="0.25">
      <c r="AD596" s="73"/>
      <c r="AE596" s="73"/>
      <c r="AF596" s="73"/>
    </row>
    <row r="597" spans="30:32" x14ac:dyDescent="0.25">
      <c r="AD597" s="73"/>
      <c r="AE597" s="73"/>
      <c r="AF597" s="73"/>
    </row>
    <row r="598" spans="30:32" x14ac:dyDescent="0.25">
      <c r="AD598" s="73"/>
      <c r="AE598" s="73"/>
      <c r="AF598" s="73"/>
    </row>
    <row r="599" spans="30:32" x14ac:dyDescent="0.25">
      <c r="AD599" s="73"/>
      <c r="AE599" s="73"/>
      <c r="AF599" s="73"/>
    </row>
    <row r="600" spans="30:32" x14ac:dyDescent="0.25">
      <c r="AD600" s="73"/>
      <c r="AE600" s="73"/>
      <c r="AF600" s="73"/>
    </row>
    <row r="601" spans="30:32" x14ac:dyDescent="0.25">
      <c r="AD601" s="73"/>
      <c r="AE601" s="73"/>
      <c r="AF601" s="73"/>
    </row>
    <row r="602" spans="30:32" x14ac:dyDescent="0.25">
      <c r="AD602" s="73"/>
      <c r="AE602" s="73"/>
      <c r="AF602" s="73"/>
    </row>
    <row r="603" spans="30:32" x14ac:dyDescent="0.25">
      <c r="AD603" s="73"/>
      <c r="AE603" s="73"/>
      <c r="AF603" s="73"/>
    </row>
    <row r="604" spans="30:32" x14ac:dyDescent="0.25">
      <c r="AD604" s="73"/>
      <c r="AE604" s="73"/>
      <c r="AF604" s="73"/>
    </row>
    <row r="605" spans="30:32" x14ac:dyDescent="0.25">
      <c r="AD605" s="73"/>
      <c r="AE605" s="73"/>
      <c r="AF605" s="73"/>
    </row>
    <row r="606" spans="30:32" x14ac:dyDescent="0.25">
      <c r="AD606" s="73"/>
      <c r="AE606" s="73"/>
      <c r="AF606" s="73"/>
    </row>
    <row r="607" spans="30:32" x14ac:dyDescent="0.25">
      <c r="AD607" s="73"/>
      <c r="AE607" s="73"/>
      <c r="AF607" s="73"/>
    </row>
    <row r="608" spans="30:32" x14ac:dyDescent="0.25">
      <c r="AD608" s="73"/>
      <c r="AE608" s="73"/>
      <c r="AF608" s="73"/>
    </row>
    <row r="609" spans="30:32" x14ac:dyDescent="0.25">
      <c r="AD609" s="73"/>
      <c r="AE609" s="73"/>
      <c r="AF609" s="73"/>
    </row>
    <row r="610" spans="30:32" x14ac:dyDescent="0.25">
      <c r="AD610" s="73"/>
      <c r="AE610" s="73"/>
      <c r="AF610" s="73"/>
    </row>
    <row r="611" spans="30:32" x14ac:dyDescent="0.25">
      <c r="AD611" s="73"/>
      <c r="AE611" s="73"/>
      <c r="AF611" s="73"/>
    </row>
    <row r="612" spans="30:32" x14ac:dyDescent="0.25">
      <c r="AD612" s="73"/>
      <c r="AE612" s="73"/>
      <c r="AF612" s="73"/>
    </row>
    <row r="613" spans="30:32" x14ac:dyDescent="0.25">
      <c r="AD613" s="73"/>
      <c r="AE613" s="73"/>
      <c r="AF613" s="73"/>
    </row>
    <row r="614" spans="30:32" x14ac:dyDescent="0.25">
      <c r="AD614" s="73"/>
      <c r="AE614" s="73"/>
      <c r="AF614" s="73"/>
    </row>
    <row r="615" spans="30:32" x14ac:dyDescent="0.25">
      <c r="AD615" s="73"/>
      <c r="AE615" s="73"/>
      <c r="AF615" s="73"/>
    </row>
    <row r="616" spans="30:32" x14ac:dyDescent="0.25">
      <c r="AD616" s="73"/>
      <c r="AE616" s="73"/>
      <c r="AF616" s="73"/>
    </row>
    <row r="617" spans="30:32" x14ac:dyDescent="0.25">
      <c r="AD617" s="73"/>
      <c r="AE617" s="73"/>
      <c r="AF617" s="73"/>
    </row>
    <row r="618" spans="30:32" x14ac:dyDescent="0.25">
      <c r="AD618" s="73"/>
      <c r="AE618" s="73"/>
      <c r="AF618" s="73"/>
    </row>
    <row r="619" spans="30:32" x14ac:dyDescent="0.25">
      <c r="AD619" s="73"/>
      <c r="AE619" s="73"/>
      <c r="AF619" s="73"/>
    </row>
    <row r="620" spans="30:32" x14ac:dyDescent="0.25">
      <c r="AD620" s="73"/>
      <c r="AE620" s="73"/>
      <c r="AF620" s="73"/>
    </row>
    <row r="621" spans="30:32" x14ac:dyDescent="0.25">
      <c r="AD621" s="73"/>
      <c r="AE621" s="73"/>
      <c r="AF621" s="73"/>
    </row>
    <row r="622" spans="30:32" x14ac:dyDescent="0.25">
      <c r="AD622" s="73"/>
      <c r="AE622" s="73"/>
      <c r="AF622" s="73"/>
    </row>
    <row r="623" spans="30:32" x14ac:dyDescent="0.25">
      <c r="AD623" s="73"/>
      <c r="AE623" s="73"/>
      <c r="AF623" s="73"/>
    </row>
    <row r="624" spans="30:32" x14ac:dyDescent="0.25">
      <c r="AD624" s="73"/>
      <c r="AE624" s="73"/>
      <c r="AF624" s="73"/>
    </row>
    <row r="625" spans="30:32" x14ac:dyDescent="0.25">
      <c r="AD625" s="73"/>
      <c r="AE625" s="73"/>
      <c r="AF625" s="73"/>
    </row>
    <row r="626" spans="30:32" x14ac:dyDescent="0.25">
      <c r="AD626" s="73"/>
      <c r="AE626" s="73"/>
      <c r="AF626" s="73"/>
    </row>
    <row r="627" spans="30:32" x14ac:dyDescent="0.25">
      <c r="AD627" s="73"/>
      <c r="AE627" s="73"/>
      <c r="AF627" s="73"/>
    </row>
    <row r="628" spans="30:32" x14ac:dyDescent="0.25">
      <c r="AD628" s="73"/>
      <c r="AE628" s="73"/>
      <c r="AF628" s="73"/>
    </row>
    <row r="629" spans="30:32" x14ac:dyDescent="0.25">
      <c r="AD629" s="73"/>
      <c r="AE629" s="73"/>
      <c r="AF629" s="73"/>
    </row>
    <row r="630" spans="30:32" x14ac:dyDescent="0.25">
      <c r="AD630" s="73"/>
      <c r="AE630" s="73"/>
      <c r="AF630" s="73"/>
    </row>
    <row r="631" spans="30:32" x14ac:dyDescent="0.25">
      <c r="AD631" s="73"/>
      <c r="AE631" s="73"/>
      <c r="AF631" s="73"/>
    </row>
    <row r="632" spans="30:32" x14ac:dyDescent="0.25">
      <c r="AD632" s="73"/>
      <c r="AE632" s="73"/>
      <c r="AF632" s="73"/>
    </row>
    <row r="633" spans="30:32" x14ac:dyDescent="0.25">
      <c r="AD633" s="73"/>
      <c r="AE633" s="73"/>
      <c r="AF633" s="73"/>
    </row>
    <row r="634" spans="30:32" x14ac:dyDescent="0.25">
      <c r="AD634" s="73"/>
      <c r="AE634" s="73"/>
      <c r="AF634" s="73"/>
    </row>
    <row r="635" spans="30:32" x14ac:dyDescent="0.25">
      <c r="AD635" s="73"/>
      <c r="AE635" s="73"/>
      <c r="AF635" s="73"/>
    </row>
    <row r="636" spans="30:32" x14ac:dyDescent="0.25">
      <c r="AD636" s="73"/>
      <c r="AE636" s="73"/>
      <c r="AF636" s="73"/>
    </row>
    <row r="637" spans="30:32" x14ac:dyDescent="0.25">
      <c r="AD637" s="73"/>
      <c r="AE637" s="73"/>
      <c r="AF637" s="73"/>
    </row>
    <row r="638" spans="30:32" x14ac:dyDescent="0.25">
      <c r="AD638" s="73"/>
      <c r="AE638" s="73"/>
      <c r="AF638" s="73"/>
    </row>
    <row r="639" spans="30:32" x14ac:dyDescent="0.25">
      <c r="AD639" s="73"/>
      <c r="AE639" s="73"/>
      <c r="AF639" s="73"/>
    </row>
    <row r="640" spans="30:32" x14ac:dyDescent="0.25">
      <c r="AD640" s="73"/>
      <c r="AE640" s="73"/>
      <c r="AF640" s="73"/>
    </row>
    <row r="641" spans="30:32" x14ac:dyDescent="0.25">
      <c r="AD641" s="73"/>
      <c r="AE641" s="73"/>
      <c r="AF641" s="73"/>
    </row>
    <row r="642" spans="30:32" x14ac:dyDescent="0.25">
      <c r="AD642" s="73"/>
      <c r="AE642" s="73"/>
      <c r="AF642" s="73"/>
    </row>
    <row r="643" spans="30:32" x14ac:dyDescent="0.25">
      <c r="AD643" s="73"/>
      <c r="AE643" s="73"/>
      <c r="AF643" s="73"/>
    </row>
    <row r="644" spans="30:32" x14ac:dyDescent="0.25">
      <c r="AD644" s="73"/>
      <c r="AE644" s="73"/>
      <c r="AF644" s="73"/>
    </row>
    <row r="645" spans="30:32" x14ac:dyDescent="0.25">
      <c r="AD645" s="73"/>
      <c r="AE645" s="73"/>
      <c r="AF645" s="73"/>
    </row>
    <row r="646" spans="30:32" x14ac:dyDescent="0.25">
      <c r="AD646" s="73"/>
      <c r="AE646" s="73"/>
      <c r="AF646" s="73"/>
    </row>
    <row r="647" spans="30:32" x14ac:dyDescent="0.25">
      <c r="AD647" s="73"/>
      <c r="AE647" s="73"/>
      <c r="AF647" s="73"/>
    </row>
    <row r="648" spans="30:32" x14ac:dyDescent="0.25">
      <c r="AD648" s="73"/>
      <c r="AE648" s="73"/>
      <c r="AF648" s="73"/>
    </row>
    <row r="649" spans="30:32" x14ac:dyDescent="0.25">
      <c r="AD649" s="73"/>
      <c r="AE649" s="73"/>
      <c r="AF649" s="73"/>
    </row>
    <row r="650" spans="30:32" x14ac:dyDescent="0.25">
      <c r="AD650" s="73"/>
      <c r="AE650" s="73"/>
      <c r="AF650" s="73"/>
    </row>
    <row r="651" spans="30:32" x14ac:dyDescent="0.25">
      <c r="AD651" s="73"/>
      <c r="AE651" s="73"/>
      <c r="AF651" s="73"/>
    </row>
    <row r="652" spans="30:32" x14ac:dyDescent="0.25">
      <c r="AD652" s="73"/>
      <c r="AE652" s="73"/>
      <c r="AF652" s="73"/>
    </row>
    <row r="653" spans="30:32" x14ac:dyDescent="0.25">
      <c r="AD653" s="73"/>
      <c r="AE653" s="73"/>
      <c r="AF653" s="73"/>
    </row>
    <row r="654" spans="30:32" x14ac:dyDescent="0.25">
      <c r="AD654" s="73"/>
      <c r="AE654" s="73"/>
      <c r="AF654" s="73"/>
    </row>
    <row r="655" spans="30:32" x14ac:dyDescent="0.25">
      <c r="AD655" s="73"/>
      <c r="AE655" s="73"/>
      <c r="AF655" s="73"/>
    </row>
    <row r="656" spans="30:32" x14ac:dyDescent="0.25">
      <c r="AD656" s="73"/>
      <c r="AE656" s="73"/>
      <c r="AF656" s="73"/>
    </row>
    <row r="657" spans="30:32" x14ac:dyDescent="0.25">
      <c r="AD657" s="73"/>
      <c r="AE657" s="73"/>
      <c r="AF657" s="73"/>
    </row>
    <row r="658" spans="30:32" x14ac:dyDescent="0.25">
      <c r="AD658" s="73"/>
      <c r="AE658" s="73"/>
      <c r="AF658" s="73"/>
    </row>
    <row r="659" spans="30:32" x14ac:dyDescent="0.25">
      <c r="AD659" s="73"/>
      <c r="AE659" s="73"/>
      <c r="AF659" s="73"/>
    </row>
    <row r="660" spans="30:32" x14ac:dyDescent="0.25">
      <c r="AD660" s="73"/>
      <c r="AE660" s="73"/>
      <c r="AF660" s="73"/>
    </row>
    <row r="661" spans="30:32" x14ac:dyDescent="0.25">
      <c r="AD661" s="73"/>
      <c r="AE661" s="73"/>
      <c r="AF661" s="73"/>
    </row>
    <row r="662" spans="30:32" x14ac:dyDescent="0.25">
      <c r="AD662" s="73"/>
      <c r="AE662" s="73"/>
      <c r="AF662" s="73"/>
    </row>
    <row r="663" spans="30:32" x14ac:dyDescent="0.25">
      <c r="AD663" s="73"/>
      <c r="AE663" s="73"/>
      <c r="AF663" s="73"/>
    </row>
    <row r="664" spans="30:32" x14ac:dyDescent="0.25">
      <c r="AD664" s="73"/>
      <c r="AE664" s="73"/>
      <c r="AF664" s="73"/>
    </row>
    <row r="665" spans="30:32" x14ac:dyDescent="0.25">
      <c r="AD665" s="73"/>
      <c r="AE665" s="73"/>
      <c r="AF665" s="73"/>
    </row>
    <row r="666" spans="30:32" x14ac:dyDescent="0.25">
      <c r="AD666" s="73"/>
      <c r="AE666" s="73"/>
      <c r="AF666" s="73"/>
    </row>
    <row r="667" spans="30:32" x14ac:dyDescent="0.25">
      <c r="AD667" s="73"/>
      <c r="AE667" s="73"/>
      <c r="AF667" s="73"/>
    </row>
    <row r="668" spans="30:32" x14ac:dyDescent="0.25">
      <c r="AD668" s="73"/>
      <c r="AE668" s="73"/>
      <c r="AF668" s="73"/>
    </row>
    <row r="669" spans="30:32" x14ac:dyDescent="0.25">
      <c r="AD669" s="73"/>
      <c r="AE669" s="73"/>
      <c r="AF669" s="73"/>
    </row>
    <row r="670" spans="30:32" x14ac:dyDescent="0.25">
      <c r="AD670" s="73"/>
      <c r="AE670" s="73"/>
      <c r="AF670" s="73"/>
    </row>
    <row r="671" spans="30:32" x14ac:dyDescent="0.25">
      <c r="AD671" s="73"/>
      <c r="AE671" s="73"/>
      <c r="AF671" s="73"/>
    </row>
    <row r="672" spans="30:32" x14ac:dyDescent="0.25">
      <c r="AD672" s="73"/>
      <c r="AE672" s="73"/>
      <c r="AF672" s="73"/>
    </row>
    <row r="673" spans="30:32" x14ac:dyDescent="0.25">
      <c r="AD673" s="73"/>
      <c r="AE673" s="73"/>
      <c r="AF673" s="73"/>
    </row>
    <row r="674" spans="30:32" x14ac:dyDescent="0.25">
      <c r="AD674" s="73"/>
      <c r="AE674" s="73"/>
      <c r="AF674" s="73"/>
    </row>
    <row r="675" spans="30:32" x14ac:dyDescent="0.25">
      <c r="AD675" s="73"/>
      <c r="AE675" s="73"/>
      <c r="AF675" s="73"/>
    </row>
    <row r="676" spans="30:32" x14ac:dyDescent="0.25">
      <c r="AD676" s="73"/>
      <c r="AE676" s="73"/>
      <c r="AF676" s="73"/>
    </row>
    <row r="677" spans="30:32" x14ac:dyDescent="0.25">
      <c r="AD677" s="73"/>
      <c r="AE677" s="73"/>
      <c r="AF677" s="73"/>
    </row>
    <row r="678" spans="30:32" x14ac:dyDescent="0.25">
      <c r="AD678" s="73"/>
      <c r="AE678" s="73"/>
      <c r="AF678" s="73"/>
    </row>
    <row r="679" spans="30:32" x14ac:dyDescent="0.25">
      <c r="AD679" s="73"/>
      <c r="AE679" s="73"/>
      <c r="AF679" s="73"/>
    </row>
    <row r="680" spans="30:32" x14ac:dyDescent="0.25">
      <c r="AD680" s="73"/>
      <c r="AE680" s="73"/>
      <c r="AF680" s="73"/>
    </row>
    <row r="681" spans="30:32" x14ac:dyDescent="0.25">
      <c r="AD681" s="73"/>
      <c r="AE681" s="73"/>
      <c r="AF681" s="73"/>
    </row>
    <row r="682" spans="30:32" x14ac:dyDescent="0.25">
      <c r="AD682" s="73"/>
      <c r="AE682" s="73"/>
      <c r="AF682" s="73"/>
    </row>
    <row r="683" spans="30:32" x14ac:dyDescent="0.25">
      <c r="AD683" s="73"/>
      <c r="AE683" s="73"/>
      <c r="AF683" s="73"/>
    </row>
    <row r="684" spans="30:32" x14ac:dyDescent="0.25">
      <c r="AD684" s="73"/>
      <c r="AE684" s="73"/>
      <c r="AF684" s="73"/>
    </row>
    <row r="685" spans="30:32" x14ac:dyDescent="0.25">
      <c r="AD685" s="73"/>
      <c r="AE685" s="73"/>
      <c r="AF685" s="73"/>
    </row>
    <row r="686" spans="30:32" x14ac:dyDescent="0.25">
      <c r="AD686" s="73"/>
      <c r="AE686" s="73"/>
      <c r="AF686" s="73"/>
    </row>
    <row r="687" spans="30:32" x14ac:dyDescent="0.25">
      <c r="AD687" s="73"/>
      <c r="AE687" s="73"/>
      <c r="AF687" s="73"/>
    </row>
    <row r="688" spans="30:32" x14ac:dyDescent="0.25">
      <c r="AD688" s="73"/>
      <c r="AE688" s="73"/>
      <c r="AF688" s="73"/>
    </row>
    <row r="689" spans="30:32" x14ac:dyDescent="0.25">
      <c r="AD689" s="73"/>
      <c r="AE689" s="73"/>
      <c r="AF689" s="73"/>
    </row>
    <row r="690" spans="30:32" x14ac:dyDescent="0.25">
      <c r="AD690" s="73"/>
      <c r="AE690" s="73"/>
      <c r="AF690" s="73"/>
    </row>
    <row r="691" spans="30:32" x14ac:dyDescent="0.25">
      <c r="AD691" s="73"/>
      <c r="AE691" s="73"/>
      <c r="AF691" s="73"/>
    </row>
    <row r="692" spans="30:32" x14ac:dyDescent="0.25">
      <c r="AD692" s="73"/>
      <c r="AE692" s="73"/>
      <c r="AF692" s="73"/>
    </row>
    <row r="693" spans="30:32" x14ac:dyDescent="0.25">
      <c r="AD693" s="73"/>
      <c r="AE693" s="73"/>
      <c r="AF693" s="73"/>
    </row>
    <row r="694" spans="30:32" x14ac:dyDescent="0.25">
      <c r="AD694" s="73"/>
      <c r="AE694" s="73"/>
      <c r="AF694" s="73"/>
    </row>
    <row r="695" spans="30:32" x14ac:dyDescent="0.25">
      <c r="AD695" s="73"/>
      <c r="AE695" s="73"/>
      <c r="AF695" s="73"/>
    </row>
    <row r="696" spans="30:32" x14ac:dyDescent="0.25">
      <c r="AD696" s="73"/>
      <c r="AE696" s="73"/>
      <c r="AF696" s="73"/>
    </row>
    <row r="697" spans="30:32" x14ac:dyDescent="0.25">
      <c r="AD697" s="73"/>
      <c r="AE697" s="73"/>
      <c r="AF697" s="73"/>
    </row>
    <row r="698" spans="30:32" x14ac:dyDescent="0.25">
      <c r="AD698" s="73"/>
      <c r="AE698" s="73"/>
      <c r="AF698" s="73"/>
    </row>
    <row r="699" spans="30:32" x14ac:dyDescent="0.25">
      <c r="AD699" s="73"/>
      <c r="AE699" s="73"/>
      <c r="AF699" s="73"/>
    </row>
    <row r="700" spans="30:32" x14ac:dyDescent="0.25">
      <c r="AD700" s="73"/>
      <c r="AE700" s="73"/>
      <c r="AF700" s="73"/>
    </row>
    <row r="701" spans="30:32" x14ac:dyDescent="0.25">
      <c r="AD701" s="73"/>
      <c r="AE701" s="73"/>
      <c r="AF701" s="73"/>
    </row>
    <row r="702" spans="30:32" x14ac:dyDescent="0.25">
      <c r="AD702" s="73"/>
      <c r="AE702" s="73"/>
      <c r="AF702" s="73"/>
    </row>
    <row r="703" spans="30:32" x14ac:dyDescent="0.25">
      <c r="AD703" s="73"/>
      <c r="AE703" s="73"/>
      <c r="AF703" s="73"/>
    </row>
    <row r="704" spans="30:32" x14ac:dyDescent="0.25">
      <c r="AD704" s="73"/>
      <c r="AE704" s="73"/>
      <c r="AF704" s="73"/>
    </row>
    <row r="705" spans="30:32" x14ac:dyDescent="0.25">
      <c r="AD705" s="73"/>
      <c r="AE705" s="73"/>
      <c r="AF705" s="73"/>
    </row>
    <row r="706" spans="30:32" x14ac:dyDescent="0.25">
      <c r="AD706" s="73"/>
      <c r="AE706" s="73"/>
      <c r="AF706" s="73"/>
    </row>
    <row r="707" spans="30:32" x14ac:dyDescent="0.25">
      <c r="AD707" s="73"/>
      <c r="AE707" s="73"/>
      <c r="AF707" s="73"/>
    </row>
    <row r="708" spans="30:32" x14ac:dyDescent="0.25">
      <c r="AD708" s="73"/>
      <c r="AE708" s="73"/>
      <c r="AF708" s="73"/>
    </row>
    <row r="709" spans="30:32" x14ac:dyDescent="0.25">
      <c r="AD709" s="73"/>
      <c r="AE709" s="73"/>
      <c r="AF709" s="73"/>
    </row>
    <row r="710" spans="30:32" x14ac:dyDescent="0.25">
      <c r="AD710" s="73"/>
      <c r="AE710" s="73"/>
      <c r="AF710" s="73"/>
    </row>
    <row r="711" spans="30:32" x14ac:dyDescent="0.25">
      <c r="AD711" s="73"/>
      <c r="AE711" s="73"/>
      <c r="AF711" s="73"/>
    </row>
    <row r="712" spans="30:32" x14ac:dyDescent="0.25">
      <c r="AD712" s="73"/>
      <c r="AE712" s="73"/>
      <c r="AF712" s="73"/>
    </row>
    <row r="713" spans="30:32" x14ac:dyDescent="0.25">
      <c r="AD713" s="73"/>
      <c r="AE713" s="73"/>
      <c r="AF713" s="73"/>
    </row>
    <row r="714" spans="30:32" x14ac:dyDescent="0.25">
      <c r="AD714" s="73"/>
      <c r="AE714" s="73"/>
      <c r="AF714" s="73"/>
    </row>
    <row r="715" spans="30:32" x14ac:dyDescent="0.25">
      <c r="AD715" s="73"/>
      <c r="AE715" s="73"/>
      <c r="AF715" s="73"/>
    </row>
    <row r="716" spans="30:32" x14ac:dyDescent="0.25">
      <c r="AD716" s="73"/>
      <c r="AE716" s="73"/>
      <c r="AF716" s="73"/>
    </row>
    <row r="717" spans="30:32" x14ac:dyDescent="0.25">
      <c r="AD717" s="73"/>
      <c r="AE717" s="73"/>
      <c r="AF717" s="73"/>
    </row>
    <row r="718" spans="30:32" x14ac:dyDescent="0.25">
      <c r="AD718" s="73"/>
      <c r="AE718" s="73"/>
      <c r="AF718" s="73"/>
    </row>
    <row r="719" spans="30:32" x14ac:dyDescent="0.25">
      <c r="AD719" s="73"/>
      <c r="AE719" s="73"/>
      <c r="AF719" s="73"/>
    </row>
    <row r="720" spans="30:32" x14ac:dyDescent="0.25">
      <c r="AD720" s="73"/>
      <c r="AE720" s="73"/>
      <c r="AF720" s="73"/>
    </row>
    <row r="721" spans="30:32" x14ac:dyDescent="0.25">
      <c r="AD721" s="73"/>
      <c r="AE721" s="73"/>
      <c r="AF721" s="73"/>
    </row>
    <row r="722" spans="30:32" x14ac:dyDescent="0.25">
      <c r="AD722" s="73"/>
      <c r="AE722" s="73"/>
      <c r="AF722" s="73"/>
    </row>
    <row r="723" spans="30:32" x14ac:dyDescent="0.25">
      <c r="AD723" s="73"/>
      <c r="AE723" s="73"/>
      <c r="AF723" s="73"/>
    </row>
    <row r="724" spans="30:32" x14ac:dyDescent="0.25">
      <c r="AD724" s="73"/>
      <c r="AE724" s="73"/>
      <c r="AF724" s="73"/>
    </row>
    <row r="725" spans="30:32" x14ac:dyDescent="0.25">
      <c r="AD725" s="73"/>
      <c r="AE725" s="73"/>
      <c r="AF725" s="73"/>
    </row>
    <row r="726" spans="30:32" x14ac:dyDescent="0.25">
      <c r="AD726" s="73"/>
      <c r="AE726" s="73"/>
      <c r="AF726" s="73"/>
    </row>
    <row r="727" spans="30:32" x14ac:dyDescent="0.25">
      <c r="AD727" s="73"/>
      <c r="AE727" s="73"/>
      <c r="AF727" s="73"/>
    </row>
    <row r="728" spans="30:32" x14ac:dyDescent="0.25">
      <c r="AD728" s="73"/>
      <c r="AE728" s="73"/>
      <c r="AF728" s="73"/>
    </row>
    <row r="729" spans="30:32" x14ac:dyDescent="0.25">
      <c r="AD729" s="73"/>
      <c r="AE729" s="73"/>
      <c r="AF729" s="73"/>
    </row>
    <row r="730" spans="30:32" x14ac:dyDescent="0.25">
      <c r="AD730" s="73"/>
      <c r="AE730" s="73"/>
      <c r="AF730" s="73"/>
    </row>
    <row r="731" spans="30:32" x14ac:dyDescent="0.25">
      <c r="AD731" s="73"/>
      <c r="AE731" s="73"/>
      <c r="AF731" s="73"/>
    </row>
    <row r="732" spans="30:32" x14ac:dyDescent="0.25">
      <c r="AD732" s="73"/>
      <c r="AE732" s="73"/>
      <c r="AF732" s="73"/>
    </row>
    <row r="733" spans="30:32" x14ac:dyDescent="0.25">
      <c r="AD733" s="73"/>
      <c r="AE733" s="73"/>
      <c r="AF733" s="73"/>
    </row>
    <row r="734" spans="30:32" x14ac:dyDescent="0.25">
      <c r="AD734" s="73"/>
      <c r="AE734" s="73"/>
      <c r="AF734" s="73"/>
    </row>
    <row r="735" spans="30:32" x14ac:dyDescent="0.25">
      <c r="AD735" s="73"/>
      <c r="AE735" s="73"/>
      <c r="AF735" s="73"/>
    </row>
    <row r="736" spans="30:32" x14ac:dyDescent="0.25">
      <c r="AD736" s="73"/>
      <c r="AE736" s="73"/>
      <c r="AF736" s="73"/>
    </row>
    <row r="737" spans="30:32" x14ac:dyDescent="0.25">
      <c r="AD737" s="73"/>
      <c r="AE737" s="73"/>
      <c r="AF737" s="73"/>
    </row>
    <row r="738" spans="30:32" x14ac:dyDescent="0.25">
      <c r="AD738" s="73"/>
      <c r="AE738" s="73"/>
      <c r="AF738" s="73"/>
    </row>
    <row r="739" spans="30:32" x14ac:dyDescent="0.25">
      <c r="AD739" s="73"/>
      <c r="AE739" s="73"/>
      <c r="AF739" s="73"/>
    </row>
    <row r="740" spans="30:32" x14ac:dyDescent="0.25">
      <c r="AD740" s="73"/>
      <c r="AE740" s="73"/>
      <c r="AF740" s="73"/>
    </row>
    <row r="741" spans="30:32" x14ac:dyDescent="0.25">
      <c r="AD741" s="73"/>
      <c r="AE741" s="73"/>
      <c r="AF741" s="73"/>
    </row>
    <row r="742" spans="30:32" x14ac:dyDescent="0.25">
      <c r="AD742" s="73"/>
      <c r="AE742" s="73"/>
      <c r="AF742" s="73"/>
    </row>
    <row r="743" spans="30:32" x14ac:dyDescent="0.25">
      <c r="AD743" s="73"/>
      <c r="AE743" s="73"/>
      <c r="AF743" s="73"/>
    </row>
    <row r="744" spans="30:32" x14ac:dyDescent="0.25">
      <c r="AD744" s="73"/>
      <c r="AE744" s="73"/>
      <c r="AF744" s="73"/>
    </row>
    <row r="745" spans="30:32" x14ac:dyDescent="0.25">
      <c r="AD745" s="73"/>
      <c r="AE745" s="73"/>
      <c r="AF745" s="73"/>
    </row>
    <row r="746" spans="30:32" x14ac:dyDescent="0.25">
      <c r="AD746" s="73"/>
      <c r="AE746" s="73"/>
      <c r="AF746" s="73"/>
    </row>
    <row r="747" spans="30:32" x14ac:dyDescent="0.25">
      <c r="AD747" s="73"/>
      <c r="AE747" s="73"/>
      <c r="AF747" s="73"/>
    </row>
    <row r="748" spans="30:32" x14ac:dyDescent="0.25">
      <c r="AD748" s="73"/>
      <c r="AE748" s="73"/>
      <c r="AF748" s="73"/>
    </row>
    <row r="749" spans="30:32" x14ac:dyDescent="0.25">
      <c r="AD749" s="73"/>
      <c r="AE749" s="73"/>
      <c r="AF749" s="73"/>
    </row>
    <row r="750" spans="30:32" x14ac:dyDescent="0.25">
      <c r="AD750" s="73"/>
      <c r="AE750" s="73"/>
      <c r="AF750" s="73"/>
    </row>
    <row r="751" spans="30:32" x14ac:dyDescent="0.25">
      <c r="AD751" s="73"/>
      <c r="AE751" s="73"/>
      <c r="AF751" s="73"/>
    </row>
    <row r="752" spans="30:32" x14ac:dyDescent="0.25">
      <c r="AD752" s="73"/>
      <c r="AE752" s="73"/>
      <c r="AF752" s="73"/>
    </row>
    <row r="753" spans="30:32" x14ac:dyDescent="0.25">
      <c r="AD753" s="73"/>
      <c r="AE753" s="73"/>
      <c r="AF753" s="73"/>
    </row>
    <row r="754" spans="30:32" x14ac:dyDescent="0.25">
      <c r="AD754" s="73"/>
      <c r="AE754" s="73"/>
      <c r="AF754" s="73"/>
    </row>
    <row r="755" spans="30:32" x14ac:dyDescent="0.25">
      <c r="AD755" s="73"/>
      <c r="AE755" s="73"/>
      <c r="AF755" s="73"/>
    </row>
    <row r="756" spans="30:32" x14ac:dyDescent="0.25">
      <c r="AD756" s="73"/>
      <c r="AE756" s="73"/>
      <c r="AF756" s="73"/>
    </row>
    <row r="757" spans="30:32" x14ac:dyDescent="0.25">
      <c r="AD757" s="73"/>
      <c r="AE757" s="73"/>
      <c r="AF757" s="73"/>
    </row>
    <row r="758" spans="30:32" x14ac:dyDescent="0.25">
      <c r="AD758" s="73"/>
      <c r="AE758" s="73"/>
      <c r="AF758" s="73"/>
    </row>
    <row r="759" spans="30:32" x14ac:dyDescent="0.25">
      <c r="AD759" s="73"/>
      <c r="AE759" s="73"/>
      <c r="AF759" s="73"/>
    </row>
    <row r="760" spans="30:32" x14ac:dyDescent="0.25">
      <c r="AD760" s="73"/>
      <c r="AE760" s="73"/>
      <c r="AF760" s="73"/>
    </row>
    <row r="761" spans="30:32" x14ac:dyDescent="0.25">
      <c r="AD761" s="73"/>
      <c r="AE761" s="73"/>
      <c r="AF761" s="73"/>
    </row>
    <row r="762" spans="30:32" x14ac:dyDescent="0.25">
      <c r="AD762" s="73"/>
      <c r="AE762" s="73"/>
      <c r="AF762" s="73"/>
    </row>
    <row r="763" spans="30:32" x14ac:dyDescent="0.25">
      <c r="AD763" s="73"/>
      <c r="AE763" s="73"/>
      <c r="AF763" s="73"/>
    </row>
    <row r="764" spans="30:32" x14ac:dyDescent="0.25">
      <c r="AD764" s="73"/>
      <c r="AE764" s="73"/>
      <c r="AF764" s="73"/>
    </row>
    <row r="765" spans="30:32" x14ac:dyDescent="0.25">
      <c r="AD765" s="73"/>
      <c r="AE765" s="73"/>
      <c r="AF765" s="73"/>
    </row>
    <row r="766" spans="30:32" x14ac:dyDescent="0.25">
      <c r="AD766" s="73"/>
      <c r="AE766" s="73"/>
      <c r="AF766" s="73"/>
    </row>
    <row r="767" spans="30:32" x14ac:dyDescent="0.25">
      <c r="AD767" s="73"/>
      <c r="AE767" s="73"/>
      <c r="AF767" s="73"/>
    </row>
    <row r="768" spans="30:32" x14ac:dyDescent="0.25">
      <c r="AD768" s="73"/>
      <c r="AE768" s="73"/>
      <c r="AF768" s="73"/>
    </row>
    <row r="769" spans="30:32" x14ac:dyDescent="0.25">
      <c r="AD769" s="73"/>
      <c r="AE769" s="73"/>
      <c r="AF769" s="73"/>
    </row>
    <row r="770" spans="30:32" x14ac:dyDescent="0.25">
      <c r="AD770" s="73"/>
      <c r="AE770" s="73"/>
      <c r="AF770" s="73"/>
    </row>
    <row r="771" spans="30:32" x14ac:dyDescent="0.25">
      <c r="AD771" s="73"/>
      <c r="AE771" s="73"/>
      <c r="AF771" s="73"/>
    </row>
    <row r="772" spans="30:32" x14ac:dyDescent="0.25">
      <c r="AD772" s="73"/>
      <c r="AE772" s="73"/>
      <c r="AF772" s="73"/>
    </row>
    <row r="773" spans="30:32" x14ac:dyDescent="0.25">
      <c r="AD773" s="73"/>
      <c r="AE773" s="73"/>
      <c r="AF773" s="73"/>
    </row>
    <row r="774" spans="30:32" x14ac:dyDescent="0.25">
      <c r="AD774" s="73"/>
      <c r="AE774" s="73"/>
      <c r="AF774" s="73"/>
    </row>
    <row r="775" spans="30:32" x14ac:dyDescent="0.25">
      <c r="AD775" s="73"/>
      <c r="AE775" s="73"/>
      <c r="AF775" s="73"/>
    </row>
    <row r="776" spans="30:32" x14ac:dyDescent="0.25">
      <c r="AD776" s="73"/>
      <c r="AE776" s="73"/>
      <c r="AF776" s="73"/>
    </row>
    <row r="777" spans="30:32" x14ac:dyDescent="0.25">
      <c r="AD777" s="73"/>
      <c r="AE777" s="73"/>
      <c r="AF777" s="73"/>
    </row>
    <row r="778" spans="30:32" x14ac:dyDescent="0.25">
      <c r="AD778" s="73"/>
      <c r="AE778" s="73"/>
      <c r="AF778" s="73"/>
    </row>
    <row r="779" spans="30:32" x14ac:dyDescent="0.25">
      <c r="AD779" s="73"/>
      <c r="AE779" s="73"/>
      <c r="AF779" s="73"/>
    </row>
    <row r="780" spans="30:32" x14ac:dyDescent="0.25">
      <c r="AD780" s="73"/>
      <c r="AE780" s="73"/>
      <c r="AF780" s="73"/>
    </row>
    <row r="781" spans="30:32" x14ac:dyDescent="0.25">
      <c r="AD781" s="73"/>
      <c r="AE781" s="73"/>
      <c r="AF781" s="73"/>
    </row>
    <row r="782" spans="30:32" x14ac:dyDescent="0.25">
      <c r="AD782" s="73"/>
      <c r="AE782" s="73"/>
      <c r="AF782" s="73"/>
    </row>
    <row r="783" spans="30:32" x14ac:dyDescent="0.25">
      <c r="AD783" s="73"/>
      <c r="AE783" s="73"/>
      <c r="AF783" s="73"/>
    </row>
    <row r="784" spans="30:32" x14ac:dyDescent="0.25">
      <c r="AD784" s="73"/>
      <c r="AE784" s="73"/>
      <c r="AF784" s="73"/>
    </row>
    <row r="785" spans="30:32" x14ac:dyDescent="0.25">
      <c r="AD785" s="73"/>
      <c r="AE785" s="73"/>
      <c r="AF785" s="73"/>
    </row>
    <row r="786" spans="30:32" x14ac:dyDescent="0.25">
      <c r="AD786" s="73"/>
      <c r="AE786" s="73"/>
      <c r="AF786" s="73"/>
    </row>
    <row r="787" spans="30:32" x14ac:dyDescent="0.25">
      <c r="AD787" s="73"/>
      <c r="AE787" s="73"/>
      <c r="AF787" s="73"/>
    </row>
    <row r="788" spans="30:32" x14ac:dyDescent="0.25">
      <c r="AD788" s="73"/>
      <c r="AE788" s="73"/>
      <c r="AF788" s="73"/>
    </row>
    <row r="789" spans="30:32" x14ac:dyDescent="0.25">
      <c r="AD789" s="73"/>
      <c r="AE789" s="73"/>
      <c r="AF789" s="73"/>
    </row>
    <row r="790" spans="30:32" x14ac:dyDescent="0.25">
      <c r="AD790" s="73"/>
      <c r="AE790" s="73"/>
      <c r="AF790" s="73"/>
    </row>
    <row r="791" spans="30:32" x14ac:dyDescent="0.25">
      <c r="AD791" s="73"/>
      <c r="AE791" s="73"/>
      <c r="AF791" s="73"/>
    </row>
    <row r="792" spans="30:32" x14ac:dyDescent="0.25">
      <c r="AD792" s="73"/>
      <c r="AE792" s="73"/>
      <c r="AF792" s="73"/>
    </row>
    <row r="793" spans="30:32" x14ac:dyDescent="0.25">
      <c r="AD793" s="73"/>
      <c r="AE793" s="73"/>
      <c r="AF793" s="73"/>
    </row>
    <row r="794" spans="30:32" x14ac:dyDescent="0.25">
      <c r="AD794" s="73"/>
      <c r="AE794" s="73"/>
      <c r="AF794" s="73"/>
    </row>
    <row r="795" spans="30:32" x14ac:dyDescent="0.25">
      <c r="AD795" s="73"/>
      <c r="AE795" s="73"/>
      <c r="AF795" s="73"/>
    </row>
    <row r="796" spans="30:32" x14ac:dyDescent="0.25">
      <c r="AD796" s="73"/>
      <c r="AE796" s="73"/>
      <c r="AF796" s="73"/>
    </row>
    <row r="797" spans="30:32" x14ac:dyDescent="0.25">
      <c r="AD797" s="73"/>
      <c r="AE797" s="73"/>
      <c r="AF797" s="73"/>
    </row>
    <row r="798" spans="30:32" x14ac:dyDescent="0.25">
      <c r="AD798" s="73"/>
      <c r="AE798" s="73"/>
      <c r="AF798" s="73"/>
    </row>
    <row r="799" spans="30:32" x14ac:dyDescent="0.25">
      <c r="AD799" s="73"/>
      <c r="AE799" s="73"/>
      <c r="AF799" s="73"/>
    </row>
    <row r="800" spans="30:32" x14ac:dyDescent="0.25">
      <c r="AD800" s="73"/>
      <c r="AE800" s="73"/>
      <c r="AF800" s="73"/>
    </row>
    <row r="801" spans="30:32" x14ac:dyDescent="0.25">
      <c r="AD801" s="73"/>
      <c r="AE801" s="73"/>
      <c r="AF801" s="73"/>
    </row>
    <row r="802" spans="30:32" x14ac:dyDescent="0.25">
      <c r="AD802" s="73"/>
      <c r="AE802" s="73"/>
      <c r="AF802" s="73"/>
    </row>
    <row r="803" spans="30:32" x14ac:dyDescent="0.25">
      <c r="AD803" s="73"/>
      <c r="AE803" s="73"/>
      <c r="AF803" s="73"/>
    </row>
    <row r="804" spans="30:32" x14ac:dyDescent="0.25">
      <c r="AD804" s="73"/>
      <c r="AE804" s="73"/>
      <c r="AF804" s="73"/>
    </row>
    <row r="805" spans="30:32" x14ac:dyDescent="0.25">
      <c r="AD805" s="73"/>
      <c r="AE805" s="73"/>
      <c r="AF805" s="73"/>
    </row>
    <row r="806" spans="30:32" x14ac:dyDescent="0.25">
      <c r="AD806" s="73"/>
      <c r="AE806" s="73"/>
      <c r="AF806" s="73"/>
    </row>
    <row r="807" spans="30:32" x14ac:dyDescent="0.25">
      <c r="AD807" s="73"/>
      <c r="AE807" s="73"/>
      <c r="AF807" s="73"/>
    </row>
    <row r="808" spans="30:32" x14ac:dyDescent="0.25">
      <c r="AD808" s="73"/>
      <c r="AE808" s="73"/>
      <c r="AF808" s="73"/>
    </row>
    <row r="809" spans="30:32" x14ac:dyDescent="0.25">
      <c r="AD809" s="73"/>
      <c r="AE809" s="73"/>
      <c r="AF809" s="73"/>
    </row>
    <row r="810" spans="30:32" x14ac:dyDescent="0.25">
      <c r="AD810" s="73"/>
      <c r="AE810" s="73"/>
      <c r="AF810" s="73"/>
    </row>
    <row r="811" spans="30:32" x14ac:dyDescent="0.25">
      <c r="AD811" s="73"/>
      <c r="AE811" s="73"/>
      <c r="AF811" s="73"/>
    </row>
    <row r="812" spans="30:32" x14ac:dyDescent="0.25">
      <c r="AD812" s="73"/>
      <c r="AE812" s="73"/>
      <c r="AF812" s="73"/>
    </row>
    <row r="813" spans="30:32" x14ac:dyDescent="0.25">
      <c r="AD813" s="73"/>
      <c r="AE813" s="73"/>
      <c r="AF813" s="73"/>
    </row>
    <row r="814" spans="30:32" x14ac:dyDescent="0.25">
      <c r="AD814" s="73"/>
      <c r="AE814" s="73"/>
      <c r="AF814" s="73"/>
    </row>
    <row r="815" spans="30:32" x14ac:dyDescent="0.25">
      <c r="AD815" s="73"/>
      <c r="AE815" s="73"/>
      <c r="AF815" s="73"/>
    </row>
    <row r="816" spans="30:32" x14ac:dyDescent="0.25">
      <c r="AD816" s="73"/>
      <c r="AE816" s="73"/>
      <c r="AF816" s="73"/>
    </row>
    <row r="817" spans="30:32" x14ac:dyDescent="0.25">
      <c r="AD817" s="73"/>
      <c r="AE817" s="73"/>
      <c r="AF817" s="73"/>
    </row>
    <row r="818" spans="30:32" x14ac:dyDescent="0.25">
      <c r="AD818" s="73"/>
      <c r="AE818" s="73"/>
      <c r="AF818" s="73"/>
    </row>
    <row r="819" spans="30:32" x14ac:dyDescent="0.25">
      <c r="AD819" s="73"/>
      <c r="AE819" s="73"/>
      <c r="AF819" s="73"/>
    </row>
    <row r="820" spans="30:32" x14ac:dyDescent="0.25">
      <c r="AD820" s="73"/>
      <c r="AE820" s="73"/>
      <c r="AF820" s="73"/>
    </row>
    <row r="821" spans="30:32" x14ac:dyDescent="0.25">
      <c r="AD821" s="73"/>
      <c r="AE821" s="73"/>
      <c r="AF821" s="73"/>
    </row>
    <row r="822" spans="30:32" x14ac:dyDescent="0.25">
      <c r="AD822" s="73"/>
      <c r="AE822" s="73"/>
      <c r="AF822" s="73"/>
    </row>
    <row r="823" spans="30:32" x14ac:dyDescent="0.25">
      <c r="AD823" s="73"/>
      <c r="AE823" s="73"/>
      <c r="AF823" s="73"/>
    </row>
    <row r="824" spans="30:32" x14ac:dyDescent="0.25">
      <c r="AD824" s="73"/>
      <c r="AE824" s="73"/>
      <c r="AF824" s="73"/>
    </row>
    <row r="825" spans="30:32" x14ac:dyDescent="0.25">
      <c r="AD825" s="73"/>
      <c r="AE825" s="73"/>
      <c r="AF825" s="73"/>
    </row>
    <row r="826" spans="30:32" x14ac:dyDescent="0.25">
      <c r="AD826" s="73"/>
      <c r="AE826" s="73"/>
      <c r="AF826" s="73"/>
    </row>
    <row r="827" spans="30:32" x14ac:dyDescent="0.25">
      <c r="AD827" s="73"/>
      <c r="AE827" s="73"/>
      <c r="AF827" s="73"/>
    </row>
    <row r="828" spans="30:32" x14ac:dyDescent="0.25">
      <c r="AD828" s="73"/>
      <c r="AE828" s="73"/>
      <c r="AF828" s="73"/>
    </row>
    <row r="829" spans="30:32" x14ac:dyDescent="0.25">
      <c r="AD829" s="73"/>
      <c r="AE829" s="73"/>
      <c r="AF829" s="73"/>
    </row>
    <row r="830" spans="30:32" x14ac:dyDescent="0.25">
      <c r="AD830" s="73"/>
      <c r="AE830" s="73"/>
      <c r="AF830" s="73"/>
    </row>
    <row r="831" spans="30:32" x14ac:dyDescent="0.25">
      <c r="AD831" s="73"/>
      <c r="AE831" s="73"/>
      <c r="AF831" s="73"/>
    </row>
    <row r="832" spans="30:32" x14ac:dyDescent="0.25">
      <c r="AD832" s="73"/>
      <c r="AE832" s="73"/>
      <c r="AF832" s="73"/>
    </row>
    <row r="833" spans="30:32" x14ac:dyDescent="0.25">
      <c r="AD833" s="73"/>
      <c r="AE833" s="73"/>
      <c r="AF833" s="73"/>
    </row>
    <row r="834" spans="30:32" x14ac:dyDescent="0.25">
      <c r="AD834" s="73"/>
      <c r="AE834" s="73"/>
      <c r="AF834" s="73"/>
    </row>
    <row r="835" spans="30:32" x14ac:dyDescent="0.25">
      <c r="AD835" s="73"/>
      <c r="AE835" s="73"/>
      <c r="AF835" s="73"/>
    </row>
    <row r="836" spans="30:32" x14ac:dyDescent="0.25">
      <c r="AD836" s="73"/>
      <c r="AE836" s="73"/>
      <c r="AF836" s="73"/>
    </row>
    <row r="837" spans="30:32" x14ac:dyDescent="0.25">
      <c r="AD837" s="73"/>
      <c r="AE837" s="73"/>
      <c r="AF837" s="73"/>
    </row>
    <row r="838" spans="30:32" x14ac:dyDescent="0.25">
      <c r="AD838" s="73"/>
      <c r="AE838" s="73"/>
      <c r="AF838" s="73"/>
    </row>
    <row r="839" spans="30:32" x14ac:dyDescent="0.25">
      <c r="AD839" s="73"/>
      <c r="AE839" s="73"/>
      <c r="AF839" s="73"/>
    </row>
    <row r="840" spans="30:32" x14ac:dyDescent="0.25">
      <c r="AD840" s="73"/>
      <c r="AE840" s="73"/>
      <c r="AF840" s="73"/>
    </row>
    <row r="841" spans="30:32" x14ac:dyDescent="0.25">
      <c r="AD841" s="73"/>
      <c r="AE841" s="73"/>
      <c r="AF841" s="73"/>
    </row>
    <row r="842" spans="30:32" x14ac:dyDescent="0.25">
      <c r="AD842" s="73"/>
      <c r="AE842" s="73"/>
      <c r="AF842" s="73"/>
    </row>
    <row r="843" spans="30:32" x14ac:dyDescent="0.25">
      <c r="AD843" s="73"/>
      <c r="AE843" s="73"/>
      <c r="AF843" s="73"/>
    </row>
    <row r="844" spans="30:32" x14ac:dyDescent="0.25">
      <c r="AD844" s="73"/>
      <c r="AE844" s="73"/>
      <c r="AF844" s="73"/>
    </row>
    <row r="845" spans="30:32" x14ac:dyDescent="0.25">
      <c r="AD845" s="73"/>
      <c r="AE845" s="73"/>
      <c r="AF845" s="73"/>
    </row>
    <row r="846" spans="30:32" x14ac:dyDescent="0.25">
      <c r="AD846" s="73"/>
      <c r="AE846" s="73"/>
      <c r="AF846" s="73"/>
    </row>
    <row r="847" spans="30:32" x14ac:dyDescent="0.25">
      <c r="AD847" s="73"/>
      <c r="AE847" s="73"/>
      <c r="AF847" s="73"/>
    </row>
    <row r="848" spans="30:32" x14ac:dyDescent="0.25">
      <c r="AD848" s="73"/>
      <c r="AE848" s="73"/>
      <c r="AF848" s="73"/>
    </row>
    <row r="849" spans="30:32" x14ac:dyDescent="0.25">
      <c r="AD849" s="73"/>
      <c r="AE849" s="73"/>
      <c r="AF849" s="73"/>
    </row>
    <row r="850" spans="30:32" x14ac:dyDescent="0.25">
      <c r="AD850" s="73"/>
      <c r="AE850" s="73"/>
      <c r="AF850" s="73"/>
    </row>
    <row r="851" spans="30:32" x14ac:dyDescent="0.25">
      <c r="AD851" s="73"/>
      <c r="AE851" s="73"/>
      <c r="AF851" s="73"/>
    </row>
    <row r="852" spans="30:32" x14ac:dyDescent="0.25">
      <c r="AD852" s="73"/>
      <c r="AE852" s="73"/>
      <c r="AF852" s="73"/>
    </row>
    <row r="853" spans="30:32" x14ac:dyDescent="0.25">
      <c r="AD853" s="73"/>
      <c r="AE853" s="73"/>
      <c r="AF853" s="73"/>
    </row>
    <row r="854" spans="30:32" x14ac:dyDescent="0.25">
      <c r="AD854" s="73"/>
      <c r="AE854" s="73"/>
      <c r="AF854" s="73"/>
    </row>
    <row r="855" spans="30:32" x14ac:dyDescent="0.25">
      <c r="AD855" s="73"/>
      <c r="AE855" s="73"/>
      <c r="AF855" s="73"/>
    </row>
    <row r="856" spans="30:32" x14ac:dyDescent="0.25">
      <c r="AD856" s="73"/>
      <c r="AE856" s="73"/>
      <c r="AF856" s="73"/>
    </row>
    <row r="857" spans="30:32" x14ac:dyDescent="0.25">
      <c r="AD857" s="73"/>
      <c r="AE857" s="73"/>
      <c r="AF857" s="73"/>
    </row>
    <row r="858" spans="30:32" x14ac:dyDescent="0.25">
      <c r="AD858" s="73"/>
      <c r="AE858" s="73"/>
      <c r="AF858" s="73"/>
    </row>
    <row r="859" spans="30:32" x14ac:dyDescent="0.25">
      <c r="AD859" s="73"/>
      <c r="AE859" s="73"/>
      <c r="AF859" s="73"/>
    </row>
    <row r="860" spans="30:32" x14ac:dyDescent="0.25">
      <c r="AD860" s="73"/>
      <c r="AE860" s="73"/>
      <c r="AF860" s="73"/>
    </row>
    <row r="861" spans="30:32" x14ac:dyDescent="0.25">
      <c r="AD861" s="73"/>
      <c r="AE861" s="73"/>
      <c r="AF861" s="73"/>
    </row>
    <row r="862" spans="30:32" x14ac:dyDescent="0.25">
      <c r="AD862" s="73"/>
      <c r="AE862" s="73"/>
      <c r="AF862" s="73"/>
    </row>
    <row r="863" spans="30:32" x14ac:dyDescent="0.25">
      <c r="AD863" s="73"/>
      <c r="AE863" s="73"/>
      <c r="AF863" s="73"/>
    </row>
    <row r="864" spans="30:32" x14ac:dyDescent="0.25">
      <c r="AD864" s="73"/>
      <c r="AE864" s="73"/>
      <c r="AF864" s="73"/>
    </row>
    <row r="865" spans="30:32" x14ac:dyDescent="0.25">
      <c r="AD865" s="73"/>
      <c r="AE865" s="73"/>
      <c r="AF865" s="73"/>
    </row>
    <row r="866" spans="30:32" x14ac:dyDescent="0.25">
      <c r="AD866" s="73"/>
      <c r="AE866" s="73"/>
      <c r="AF866" s="73"/>
    </row>
    <row r="867" spans="30:32" x14ac:dyDescent="0.25">
      <c r="AD867" s="73"/>
      <c r="AE867" s="73"/>
      <c r="AF867" s="73"/>
    </row>
    <row r="868" spans="30:32" x14ac:dyDescent="0.25">
      <c r="AD868" s="73"/>
      <c r="AE868" s="73"/>
      <c r="AF868" s="73"/>
    </row>
    <row r="869" spans="30:32" x14ac:dyDescent="0.25">
      <c r="AD869" s="73"/>
      <c r="AE869" s="73"/>
      <c r="AF869" s="73"/>
    </row>
    <row r="870" spans="30:32" x14ac:dyDescent="0.25">
      <c r="AD870" s="73"/>
      <c r="AE870" s="73"/>
      <c r="AF870" s="73"/>
    </row>
    <row r="871" spans="30:32" x14ac:dyDescent="0.25">
      <c r="AD871" s="73"/>
      <c r="AE871" s="73"/>
      <c r="AF871" s="73"/>
    </row>
    <row r="872" spans="30:32" x14ac:dyDescent="0.25">
      <c r="AD872" s="73"/>
      <c r="AE872" s="73"/>
      <c r="AF872" s="73"/>
    </row>
    <row r="873" spans="30:32" x14ac:dyDescent="0.25">
      <c r="AD873" s="73"/>
      <c r="AE873" s="73"/>
      <c r="AF873" s="73"/>
    </row>
    <row r="874" spans="30:32" x14ac:dyDescent="0.25">
      <c r="AD874" s="73"/>
      <c r="AE874" s="73"/>
      <c r="AF874" s="73"/>
    </row>
    <row r="875" spans="30:32" x14ac:dyDescent="0.25">
      <c r="AD875" s="73"/>
      <c r="AE875" s="73"/>
      <c r="AF875" s="73"/>
    </row>
    <row r="876" spans="30:32" x14ac:dyDescent="0.25">
      <c r="AD876" s="73"/>
      <c r="AE876" s="73"/>
      <c r="AF876" s="73"/>
    </row>
    <row r="877" spans="30:32" x14ac:dyDescent="0.25">
      <c r="AD877" s="73"/>
      <c r="AE877" s="73"/>
      <c r="AF877" s="73"/>
    </row>
    <row r="878" spans="30:32" x14ac:dyDescent="0.25">
      <c r="AD878" s="73"/>
      <c r="AE878" s="73"/>
      <c r="AF878" s="73"/>
    </row>
    <row r="879" spans="30:32" x14ac:dyDescent="0.25">
      <c r="AD879" s="73"/>
      <c r="AE879" s="73"/>
      <c r="AF879" s="73"/>
    </row>
    <row r="880" spans="30:32" x14ac:dyDescent="0.25">
      <c r="AD880" s="73"/>
      <c r="AE880" s="73"/>
      <c r="AF880" s="73"/>
    </row>
    <row r="881" spans="30:32" x14ac:dyDescent="0.25">
      <c r="AD881" s="73"/>
      <c r="AE881" s="73"/>
      <c r="AF881" s="73"/>
    </row>
    <row r="882" spans="30:32" x14ac:dyDescent="0.25">
      <c r="AD882" s="73"/>
      <c r="AE882" s="73"/>
      <c r="AF882" s="73"/>
    </row>
    <row r="883" spans="30:32" x14ac:dyDescent="0.25">
      <c r="AD883" s="73"/>
      <c r="AE883" s="73"/>
      <c r="AF883" s="73"/>
    </row>
    <row r="884" spans="30:32" x14ac:dyDescent="0.25">
      <c r="AD884" s="73"/>
      <c r="AE884" s="73"/>
      <c r="AF884" s="73"/>
    </row>
    <row r="885" spans="30:32" x14ac:dyDescent="0.25">
      <c r="AD885" s="73"/>
      <c r="AE885" s="73"/>
      <c r="AF885" s="73"/>
    </row>
    <row r="886" spans="30:32" x14ac:dyDescent="0.25">
      <c r="AD886" s="73"/>
      <c r="AE886" s="73"/>
      <c r="AF886" s="73"/>
    </row>
    <row r="887" spans="30:32" x14ac:dyDescent="0.25">
      <c r="AD887" s="73"/>
      <c r="AE887" s="73"/>
      <c r="AF887" s="73"/>
    </row>
    <row r="888" spans="30:32" x14ac:dyDescent="0.25">
      <c r="AD888" s="73"/>
      <c r="AE888" s="73"/>
      <c r="AF888" s="73"/>
    </row>
    <row r="889" spans="30:32" x14ac:dyDescent="0.25">
      <c r="AD889" s="73"/>
      <c r="AE889" s="73"/>
      <c r="AF889" s="73"/>
    </row>
    <row r="890" spans="30:32" x14ac:dyDescent="0.25">
      <c r="AD890" s="73"/>
      <c r="AE890" s="73"/>
      <c r="AF890" s="73"/>
    </row>
    <row r="891" spans="30:32" x14ac:dyDescent="0.25">
      <c r="AD891" s="73"/>
      <c r="AE891" s="73"/>
      <c r="AF891" s="73"/>
    </row>
    <row r="892" spans="30:32" x14ac:dyDescent="0.25">
      <c r="AD892" s="73"/>
      <c r="AE892" s="73"/>
      <c r="AF892" s="73"/>
    </row>
    <row r="893" spans="30:32" x14ac:dyDescent="0.25">
      <c r="AD893" s="73"/>
      <c r="AE893" s="73"/>
      <c r="AF893" s="73"/>
    </row>
    <row r="894" spans="30:32" x14ac:dyDescent="0.25">
      <c r="AD894" s="73"/>
      <c r="AE894" s="73"/>
      <c r="AF894" s="73"/>
    </row>
    <row r="895" spans="30:32" x14ac:dyDescent="0.25">
      <c r="AD895" s="73"/>
      <c r="AE895" s="73"/>
      <c r="AF895" s="73"/>
    </row>
    <row r="896" spans="30:32" x14ac:dyDescent="0.25">
      <c r="AD896" s="73"/>
      <c r="AE896" s="73"/>
      <c r="AF896" s="73"/>
    </row>
    <row r="897" spans="30:32" x14ac:dyDescent="0.25">
      <c r="AD897" s="73"/>
      <c r="AE897" s="73"/>
      <c r="AF897" s="73"/>
    </row>
    <row r="898" spans="30:32" x14ac:dyDescent="0.25">
      <c r="AD898" s="73"/>
      <c r="AE898" s="73"/>
      <c r="AF898" s="73"/>
    </row>
    <row r="899" spans="30:32" x14ac:dyDescent="0.25">
      <c r="AD899" s="73"/>
      <c r="AE899" s="73"/>
      <c r="AF899" s="73"/>
    </row>
    <row r="900" spans="30:32" x14ac:dyDescent="0.25">
      <c r="AD900" s="73"/>
      <c r="AE900" s="73"/>
      <c r="AF900" s="73"/>
    </row>
    <row r="901" spans="30:32" x14ac:dyDescent="0.25">
      <c r="AD901" s="73"/>
      <c r="AE901" s="73"/>
      <c r="AF901" s="73"/>
    </row>
    <row r="902" spans="30:32" x14ac:dyDescent="0.25">
      <c r="AD902" s="73"/>
      <c r="AE902" s="73"/>
      <c r="AF902" s="73"/>
    </row>
    <row r="903" spans="30:32" x14ac:dyDescent="0.25">
      <c r="AD903" s="73"/>
      <c r="AE903" s="73"/>
      <c r="AF903" s="73"/>
    </row>
    <row r="904" spans="30:32" x14ac:dyDescent="0.25">
      <c r="AD904" s="73"/>
      <c r="AE904" s="73"/>
      <c r="AF904" s="73"/>
    </row>
    <row r="905" spans="30:32" x14ac:dyDescent="0.25">
      <c r="AD905" s="73"/>
      <c r="AE905" s="73"/>
      <c r="AF905" s="73"/>
    </row>
    <row r="906" spans="30:32" x14ac:dyDescent="0.25">
      <c r="AD906" s="73"/>
      <c r="AE906" s="73"/>
      <c r="AF906" s="73"/>
    </row>
    <row r="907" spans="30:32" x14ac:dyDescent="0.25">
      <c r="AD907" s="73"/>
      <c r="AE907" s="73"/>
      <c r="AF907" s="73"/>
    </row>
    <row r="908" spans="30:32" x14ac:dyDescent="0.25">
      <c r="AD908" s="73"/>
      <c r="AE908" s="73"/>
      <c r="AF908" s="73"/>
    </row>
    <row r="909" spans="30:32" x14ac:dyDescent="0.25">
      <c r="AD909" s="73"/>
      <c r="AE909" s="73"/>
      <c r="AF909" s="73"/>
    </row>
    <row r="910" spans="30:32" x14ac:dyDescent="0.25">
      <c r="AD910" s="73"/>
      <c r="AE910" s="73"/>
      <c r="AF910" s="73"/>
    </row>
    <row r="911" spans="30:32" x14ac:dyDescent="0.25">
      <c r="AD911" s="73"/>
      <c r="AE911" s="73"/>
      <c r="AF911" s="73"/>
    </row>
    <row r="912" spans="30:32" x14ac:dyDescent="0.25">
      <c r="AD912" s="73"/>
      <c r="AE912" s="73"/>
      <c r="AF912" s="73"/>
    </row>
    <row r="913" spans="30:32" x14ac:dyDescent="0.25">
      <c r="AD913" s="73"/>
      <c r="AE913" s="73"/>
      <c r="AF913" s="73"/>
    </row>
    <row r="914" spans="30:32" x14ac:dyDescent="0.25">
      <c r="AD914" s="73"/>
      <c r="AE914" s="73"/>
      <c r="AF914" s="73"/>
    </row>
    <row r="915" spans="30:32" x14ac:dyDescent="0.25">
      <c r="AD915" s="73"/>
      <c r="AE915" s="73"/>
      <c r="AF915" s="73"/>
    </row>
    <row r="916" spans="30:32" x14ac:dyDescent="0.25">
      <c r="AD916" s="73"/>
      <c r="AE916" s="73"/>
      <c r="AF916" s="73"/>
    </row>
    <row r="917" spans="30:32" x14ac:dyDescent="0.25">
      <c r="AD917" s="73"/>
      <c r="AE917" s="73"/>
      <c r="AF917" s="73"/>
    </row>
    <row r="918" spans="30:32" x14ac:dyDescent="0.25">
      <c r="AD918" s="73"/>
      <c r="AE918" s="73"/>
      <c r="AF918" s="73"/>
    </row>
    <row r="919" spans="30:32" x14ac:dyDescent="0.25">
      <c r="AD919" s="73"/>
      <c r="AE919" s="73"/>
      <c r="AF919" s="73"/>
    </row>
    <row r="920" spans="30:32" x14ac:dyDescent="0.25">
      <c r="AD920" s="73"/>
      <c r="AE920" s="73"/>
      <c r="AF920" s="73"/>
    </row>
    <row r="921" spans="30:32" x14ac:dyDescent="0.25">
      <c r="AD921" s="73"/>
      <c r="AE921" s="73"/>
      <c r="AF921" s="73"/>
    </row>
    <row r="922" spans="30:32" x14ac:dyDescent="0.25">
      <c r="AD922" s="73"/>
      <c r="AE922" s="73"/>
      <c r="AF922" s="73"/>
    </row>
    <row r="923" spans="30:32" x14ac:dyDescent="0.25">
      <c r="AD923" s="73"/>
      <c r="AE923" s="73"/>
      <c r="AF923" s="73"/>
    </row>
    <row r="924" spans="30:32" x14ac:dyDescent="0.25">
      <c r="AD924" s="73"/>
      <c r="AE924" s="73"/>
      <c r="AF924" s="73"/>
    </row>
    <row r="925" spans="30:32" x14ac:dyDescent="0.25">
      <c r="AD925" s="73"/>
      <c r="AE925" s="73"/>
      <c r="AF925" s="73"/>
    </row>
    <row r="926" spans="30:32" x14ac:dyDescent="0.25">
      <c r="AD926" s="73"/>
      <c r="AE926" s="73"/>
      <c r="AF926" s="73"/>
    </row>
    <row r="927" spans="30:32" x14ac:dyDescent="0.25">
      <c r="AD927" s="73"/>
      <c r="AE927" s="73"/>
      <c r="AF927" s="73"/>
    </row>
    <row r="928" spans="30:32" x14ac:dyDescent="0.25">
      <c r="AD928" s="73"/>
      <c r="AE928" s="73"/>
      <c r="AF928" s="73"/>
    </row>
    <row r="929" spans="30:32" x14ac:dyDescent="0.25">
      <c r="AD929" s="73"/>
      <c r="AE929" s="73"/>
      <c r="AF929" s="73"/>
    </row>
    <row r="930" spans="30:32" x14ac:dyDescent="0.25">
      <c r="AD930" s="73"/>
      <c r="AE930" s="73"/>
      <c r="AF930" s="73"/>
    </row>
    <row r="931" spans="30:32" x14ac:dyDescent="0.25">
      <c r="AD931" s="73"/>
      <c r="AE931" s="73"/>
      <c r="AF931" s="73"/>
    </row>
    <row r="932" spans="30:32" x14ac:dyDescent="0.25">
      <c r="AD932" s="73"/>
      <c r="AE932" s="73"/>
      <c r="AF932" s="73"/>
    </row>
    <row r="933" spans="30:32" x14ac:dyDescent="0.25">
      <c r="AD933" s="73"/>
      <c r="AE933" s="73"/>
      <c r="AF933" s="73"/>
    </row>
    <row r="934" spans="30:32" x14ac:dyDescent="0.25">
      <c r="AD934" s="73"/>
      <c r="AE934" s="73"/>
      <c r="AF934" s="73"/>
    </row>
    <row r="935" spans="30:32" x14ac:dyDescent="0.25">
      <c r="AD935" s="73"/>
      <c r="AE935" s="73"/>
      <c r="AF935" s="73"/>
    </row>
    <row r="936" spans="30:32" x14ac:dyDescent="0.25">
      <c r="AD936" s="73"/>
      <c r="AE936" s="73"/>
      <c r="AF936" s="73"/>
    </row>
    <row r="937" spans="30:32" x14ac:dyDescent="0.25">
      <c r="AD937" s="73"/>
      <c r="AE937" s="73"/>
      <c r="AF937" s="73"/>
    </row>
    <row r="938" spans="30:32" x14ac:dyDescent="0.25">
      <c r="AD938" s="73"/>
      <c r="AE938" s="73"/>
      <c r="AF938" s="73"/>
    </row>
    <row r="939" spans="30:32" x14ac:dyDescent="0.25">
      <c r="AD939" s="73"/>
      <c r="AE939" s="73"/>
      <c r="AF939" s="73"/>
    </row>
    <row r="940" spans="30:32" x14ac:dyDescent="0.25">
      <c r="AD940" s="73"/>
      <c r="AE940" s="73"/>
      <c r="AF940" s="73"/>
    </row>
    <row r="941" spans="30:32" x14ac:dyDescent="0.25">
      <c r="AD941" s="73"/>
      <c r="AE941" s="73"/>
      <c r="AF941" s="73"/>
    </row>
    <row r="942" spans="30:32" x14ac:dyDescent="0.25">
      <c r="AD942" s="73"/>
      <c r="AE942" s="73"/>
      <c r="AF942" s="73"/>
    </row>
    <row r="943" spans="30:32" x14ac:dyDescent="0.25">
      <c r="AD943" s="73"/>
      <c r="AE943" s="73"/>
      <c r="AF943" s="73"/>
    </row>
    <row r="944" spans="30:32" x14ac:dyDescent="0.25">
      <c r="AD944" s="73"/>
      <c r="AE944" s="73"/>
      <c r="AF944" s="73"/>
    </row>
    <row r="945" spans="30:32" x14ac:dyDescent="0.25">
      <c r="AD945" s="73"/>
      <c r="AE945" s="73"/>
      <c r="AF945" s="73"/>
    </row>
    <row r="946" spans="30:32" x14ac:dyDescent="0.25">
      <c r="AD946" s="73"/>
      <c r="AE946" s="73"/>
      <c r="AF946" s="73"/>
    </row>
    <row r="947" spans="30:32" x14ac:dyDescent="0.25">
      <c r="AD947" s="73"/>
      <c r="AE947" s="73"/>
      <c r="AF947" s="73"/>
    </row>
    <row r="948" spans="30:32" x14ac:dyDescent="0.25">
      <c r="AD948" s="73"/>
      <c r="AE948" s="73"/>
      <c r="AF948" s="73"/>
    </row>
    <row r="949" spans="30:32" x14ac:dyDescent="0.25">
      <c r="AD949" s="73"/>
      <c r="AE949" s="73"/>
      <c r="AF949" s="73"/>
    </row>
    <row r="950" spans="30:32" x14ac:dyDescent="0.25">
      <c r="AD950" s="73"/>
      <c r="AE950" s="73"/>
      <c r="AF950" s="73"/>
    </row>
    <row r="951" spans="30:32" x14ac:dyDescent="0.25">
      <c r="AD951" s="73"/>
      <c r="AE951" s="73"/>
      <c r="AF951" s="73"/>
    </row>
    <row r="952" spans="30:32" x14ac:dyDescent="0.25">
      <c r="AD952" s="73"/>
      <c r="AE952" s="73"/>
      <c r="AF952" s="73"/>
    </row>
    <row r="953" spans="30:32" x14ac:dyDescent="0.25">
      <c r="AD953" s="73"/>
      <c r="AE953" s="73"/>
      <c r="AF953" s="73"/>
    </row>
    <row r="954" spans="30:32" x14ac:dyDescent="0.25">
      <c r="AD954" s="73"/>
      <c r="AE954" s="73"/>
      <c r="AF954" s="73"/>
    </row>
    <row r="955" spans="30:32" x14ac:dyDescent="0.25">
      <c r="AD955" s="73"/>
      <c r="AE955" s="73"/>
      <c r="AF955" s="73"/>
    </row>
    <row r="956" spans="30:32" x14ac:dyDescent="0.25">
      <c r="AD956" s="73"/>
      <c r="AE956" s="73"/>
      <c r="AF956" s="73"/>
    </row>
    <row r="957" spans="30:32" x14ac:dyDescent="0.25">
      <c r="AD957" s="73"/>
      <c r="AE957" s="73"/>
      <c r="AF957" s="73"/>
    </row>
    <row r="958" spans="30:32" x14ac:dyDescent="0.25">
      <c r="AD958" s="73"/>
      <c r="AE958" s="73"/>
      <c r="AF958" s="73"/>
    </row>
    <row r="959" spans="30:32" x14ac:dyDescent="0.25">
      <c r="AD959" s="73"/>
      <c r="AE959" s="73"/>
      <c r="AF959" s="73"/>
    </row>
    <row r="960" spans="30:32" x14ac:dyDescent="0.25">
      <c r="AD960" s="73"/>
      <c r="AE960" s="73"/>
      <c r="AF960" s="73"/>
    </row>
    <row r="961" spans="30:32" x14ac:dyDescent="0.25">
      <c r="AD961" s="73"/>
      <c r="AE961" s="73"/>
      <c r="AF961" s="73"/>
    </row>
    <row r="962" spans="30:32" x14ac:dyDescent="0.25">
      <c r="AD962" s="73"/>
      <c r="AE962" s="73"/>
      <c r="AF962" s="73"/>
    </row>
    <row r="963" spans="30:32" x14ac:dyDescent="0.25">
      <c r="AD963" s="73"/>
      <c r="AE963" s="73"/>
      <c r="AF963" s="73"/>
    </row>
    <row r="964" spans="30:32" x14ac:dyDescent="0.25">
      <c r="AD964" s="73"/>
      <c r="AE964" s="73"/>
      <c r="AF964" s="73"/>
    </row>
    <row r="965" spans="30:32" x14ac:dyDescent="0.25">
      <c r="AD965" s="73"/>
      <c r="AE965" s="73"/>
      <c r="AF965" s="73"/>
    </row>
    <row r="966" spans="30:32" x14ac:dyDescent="0.25">
      <c r="AD966" s="73"/>
      <c r="AE966" s="73"/>
      <c r="AF966" s="73"/>
    </row>
    <row r="967" spans="30:32" x14ac:dyDescent="0.25">
      <c r="AD967" s="73"/>
      <c r="AE967" s="73"/>
      <c r="AF967" s="73"/>
    </row>
    <row r="968" spans="30:32" x14ac:dyDescent="0.25">
      <c r="AD968" s="73"/>
      <c r="AE968" s="73"/>
      <c r="AF968" s="73"/>
    </row>
    <row r="969" spans="30:32" x14ac:dyDescent="0.25">
      <c r="AD969" s="73"/>
      <c r="AE969" s="73"/>
      <c r="AF969" s="73"/>
    </row>
    <row r="970" spans="30:32" x14ac:dyDescent="0.25">
      <c r="AD970" s="73"/>
      <c r="AE970" s="73"/>
      <c r="AF970" s="73"/>
    </row>
    <row r="971" spans="30:32" x14ac:dyDescent="0.25">
      <c r="AD971" s="73"/>
      <c r="AE971" s="73"/>
      <c r="AF971" s="73"/>
    </row>
    <row r="972" spans="30:32" x14ac:dyDescent="0.25">
      <c r="AD972" s="73"/>
      <c r="AE972" s="73"/>
      <c r="AF972" s="73"/>
    </row>
    <row r="973" spans="30:32" x14ac:dyDescent="0.25">
      <c r="AD973" s="73"/>
      <c r="AE973" s="73"/>
      <c r="AF973" s="73"/>
    </row>
    <row r="974" spans="30:32" x14ac:dyDescent="0.25">
      <c r="AD974" s="73"/>
      <c r="AE974" s="73"/>
      <c r="AF974" s="73"/>
    </row>
    <row r="975" spans="30:32" x14ac:dyDescent="0.25">
      <c r="AD975" s="73"/>
      <c r="AE975" s="73"/>
      <c r="AF975" s="73"/>
    </row>
    <row r="976" spans="30:32" x14ac:dyDescent="0.25">
      <c r="AD976" s="73"/>
      <c r="AE976" s="73"/>
      <c r="AF976" s="73"/>
    </row>
    <row r="977" spans="30:32" x14ac:dyDescent="0.25">
      <c r="AD977" s="73"/>
      <c r="AE977" s="73"/>
      <c r="AF977" s="73"/>
    </row>
    <row r="978" spans="30:32" x14ac:dyDescent="0.25">
      <c r="AD978" s="73"/>
      <c r="AE978" s="73"/>
      <c r="AF978" s="73"/>
    </row>
    <row r="979" spans="30:32" x14ac:dyDescent="0.25">
      <c r="AD979" s="73"/>
      <c r="AE979" s="73"/>
      <c r="AF979" s="73"/>
    </row>
    <row r="980" spans="30:32" x14ac:dyDescent="0.25">
      <c r="AD980" s="73"/>
      <c r="AE980" s="73"/>
      <c r="AF980" s="73"/>
    </row>
    <row r="981" spans="30:32" x14ac:dyDescent="0.25">
      <c r="AD981" s="73"/>
      <c r="AE981" s="73"/>
      <c r="AF981" s="73"/>
    </row>
    <row r="982" spans="30:32" x14ac:dyDescent="0.25">
      <c r="AD982" s="73"/>
      <c r="AE982" s="73"/>
      <c r="AF982" s="73"/>
    </row>
    <row r="983" spans="30:32" x14ac:dyDescent="0.25">
      <c r="AD983" s="73"/>
      <c r="AE983" s="73"/>
      <c r="AF983" s="73"/>
    </row>
    <row r="984" spans="30:32" x14ac:dyDescent="0.25">
      <c r="AD984" s="73"/>
      <c r="AE984" s="73"/>
      <c r="AF984" s="73"/>
    </row>
    <row r="985" spans="30:32" x14ac:dyDescent="0.25">
      <c r="AD985" s="73"/>
      <c r="AE985" s="73"/>
      <c r="AF985" s="73"/>
    </row>
    <row r="986" spans="30:32" x14ac:dyDescent="0.25">
      <c r="AD986" s="73"/>
      <c r="AE986" s="73"/>
      <c r="AF986" s="73"/>
    </row>
    <row r="987" spans="30:32" x14ac:dyDescent="0.25">
      <c r="AD987" s="73"/>
      <c r="AE987" s="73"/>
      <c r="AF987" s="73"/>
    </row>
    <row r="988" spans="30:32" x14ac:dyDescent="0.25">
      <c r="AD988" s="73"/>
      <c r="AE988" s="73"/>
      <c r="AF988" s="73"/>
    </row>
    <row r="989" spans="30:32" x14ac:dyDescent="0.25">
      <c r="AD989" s="73"/>
      <c r="AE989" s="73"/>
      <c r="AF989" s="73"/>
    </row>
    <row r="990" spans="30:32" x14ac:dyDescent="0.25">
      <c r="AD990" s="73"/>
      <c r="AE990" s="73"/>
      <c r="AF990" s="73"/>
    </row>
    <row r="991" spans="30:32" x14ac:dyDescent="0.25">
      <c r="AD991" s="73"/>
      <c r="AE991" s="73"/>
      <c r="AF991" s="73"/>
    </row>
    <row r="992" spans="30:32" x14ac:dyDescent="0.25">
      <c r="AD992" s="73"/>
      <c r="AE992" s="73"/>
      <c r="AF992" s="73"/>
    </row>
    <row r="993" spans="30:32" x14ac:dyDescent="0.25">
      <c r="AD993" s="73"/>
      <c r="AE993" s="73"/>
      <c r="AF993" s="73"/>
    </row>
    <row r="994" spans="30:32" x14ac:dyDescent="0.25">
      <c r="AD994" s="73"/>
      <c r="AE994" s="73"/>
      <c r="AF994" s="73"/>
    </row>
    <row r="995" spans="30:32" x14ac:dyDescent="0.25">
      <c r="AD995" s="73"/>
      <c r="AE995" s="73"/>
      <c r="AF995" s="73"/>
    </row>
    <row r="996" spans="30:32" x14ac:dyDescent="0.25">
      <c r="AD996" s="73"/>
      <c r="AE996" s="73"/>
      <c r="AF996" s="73"/>
    </row>
    <row r="997" spans="30:32" x14ac:dyDescent="0.25">
      <c r="AD997" s="73"/>
      <c r="AE997" s="73"/>
      <c r="AF997" s="73"/>
    </row>
    <row r="998" spans="30:32" x14ac:dyDescent="0.25">
      <c r="AD998" s="73"/>
      <c r="AE998" s="73"/>
      <c r="AF998" s="73"/>
    </row>
    <row r="999" spans="30:32" x14ac:dyDescent="0.25">
      <c r="AD999" s="73"/>
      <c r="AE999" s="73"/>
      <c r="AF999" s="73"/>
    </row>
    <row r="1000" spans="30:32" x14ac:dyDescent="0.25">
      <c r="AD1000" s="73"/>
      <c r="AE1000" s="73"/>
      <c r="AF1000" s="73"/>
    </row>
    <row r="1001" spans="30:32" x14ac:dyDescent="0.25">
      <c r="AD1001" s="73"/>
      <c r="AE1001" s="73"/>
      <c r="AF1001" s="73"/>
    </row>
    <row r="1002" spans="30:32" x14ac:dyDescent="0.25">
      <c r="AD1002" s="73"/>
      <c r="AE1002" s="73"/>
      <c r="AF1002" s="73"/>
    </row>
    <row r="1003" spans="30:32" x14ac:dyDescent="0.25">
      <c r="AD1003" s="73"/>
      <c r="AE1003" s="73"/>
      <c r="AF1003" s="73"/>
    </row>
    <row r="1004" spans="30:32" x14ac:dyDescent="0.25">
      <c r="AD1004" s="73"/>
      <c r="AE1004" s="73"/>
      <c r="AF1004" s="73"/>
    </row>
    <row r="1005" spans="30:32" x14ac:dyDescent="0.25">
      <c r="AD1005" s="73"/>
      <c r="AE1005" s="73"/>
      <c r="AF1005" s="73"/>
    </row>
    <row r="1006" spans="30:32" x14ac:dyDescent="0.25">
      <c r="AD1006" s="73"/>
      <c r="AE1006" s="73"/>
      <c r="AF1006" s="73"/>
    </row>
    <row r="1007" spans="30:32" x14ac:dyDescent="0.25">
      <c r="AD1007" s="73"/>
      <c r="AE1007" s="73"/>
      <c r="AF1007" s="73"/>
    </row>
    <row r="1008" spans="30:32" x14ac:dyDescent="0.25">
      <c r="AD1008" s="73"/>
      <c r="AE1008" s="73"/>
      <c r="AF1008" s="73"/>
    </row>
    <row r="1009" spans="30:32" x14ac:dyDescent="0.25">
      <c r="AD1009" s="73"/>
      <c r="AE1009" s="73"/>
      <c r="AF1009" s="73"/>
    </row>
    <row r="1010" spans="30:32" x14ac:dyDescent="0.25">
      <c r="AD1010" s="73"/>
      <c r="AE1010" s="73"/>
      <c r="AF1010" s="73"/>
    </row>
    <row r="1011" spans="30:32" x14ac:dyDescent="0.25">
      <c r="AD1011" s="73"/>
      <c r="AE1011" s="73"/>
      <c r="AF1011" s="73"/>
    </row>
    <row r="1012" spans="30:32" x14ac:dyDescent="0.25">
      <c r="AD1012" s="73"/>
      <c r="AE1012" s="73"/>
      <c r="AF1012" s="73"/>
    </row>
    <row r="1013" spans="30:32" x14ac:dyDescent="0.25">
      <c r="AD1013" s="73"/>
      <c r="AE1013" s="73"/>
      <c r="AF1013" s="73"/>
    </row>
    <row r="1014" spans="30:32" x14ac:dyDescent="0.25">
      <c r="AD1014" s="73"/>
      <c r="AE1014" s="73"/>
      <c r="AF1014" s="73"/>
    </row>
    <row r="1015" spans="30:32" x14ac:dyDescent="0.25">
      <c r="AD1015" s="73"/>
      <c r="AE1015" s="73"/>
      <c r="AF1015" s="73"/>
    </row>
    <row r="1016" spans="30:32" x14ac:dyDescent="0.25">
      <c r="AD1016" s="73"/>
      <c r="AE1016" s="73"/>
      <c r="AF1016" s="73"/>
    </row>
    <row r="1017" spans="30:32" x14ac:dyDescent="0.25">
      <c r="AD1017" s="73"/>
      <c r="AE1017" s="73"/>
      <c r="AF1017" s="73"/>
    </row>
    <row r="1018" spans="30:32" x14ac:dyDescent="0.25">
      <c r="AD1018" s="73"/>
      <c r="AE1018" s="73"/>
      <c r="AF1018" s="73"/>
    </row>
    <row r="1019" spans="30:32" x14ac:dyDescent="0.25">
      <c r="AD1019" s="73"/>
      <c r="AE1019" s="73"/>
      <c r="AF1019" s="73"/>
    </row>
    <row r="1020" spans="30:32" x14ac:dyDescent="0.25">
      <c r="AD1020" s="73"/>
      <c r="AE1020" s="73"/>
      <c r="AF1020" s="73"/>
    </row>
    <row r="1021" spans="30:32" x14ac:dyDescent="0.25">
      <c r="AD1021" s="73"/>
      <c r="AE1021" s="73"/>
      <c r="AF1021" s="73"/>
    </row>
    <row r="1022" spans="30:32" x14ac:dyDescent="0.25">
      <c r="AD1022" s="73"/>
      <c r="AE1022" s="73"/>
      <c r="AF1022" s="73"/>
    </row>
    <row r="1023" spans="30:32" x14ac:dyDescent="0.25">
      <c r="AD1023" s="73"/>
      <c r="AE1023" s="73"/>
      <c r="AF1023" s="73"/>
    </row>
    <row r="1024" spans="30:32" x14ac:dyDescent="0.25">
      <c r="AD1024" s="73"/>
      <c r="AE1024" s="73"/>
      <c r="AF1024" s="73"/>
    </row>
    <row r="1025" spans="30:32" x14ac:dyDescent="0.25">
      <c r="AD1025" s="73"/>
      <c r="AE1025" s="73"/>
      <c r="AF1025" s="73"/>
    </row>
    <row r="1026" spans="30:32" x14ac:dyDescent="0.25">
      <c r="AD1026" s="73"/>
      <c r="AE1026" s="73"/>
      <c r="AF1026" s="73"/>
    </row>
    <row r="1027" spans="30:32" x14ac:dyDescent="0.25">
      <c r="AD1027" s="73"/>
      <c r="AE1027" s="73"/>
      <c r="AF1027" s="73"/>
    </row>
    <row r="1028" spans="30:32" x14ac:dyDescent="0.25">
      <c r="AD1028" s="73"/>
      <c r="AE1028" s="73"/>
      <c r="AF1028" s="73"/>
    </row>
    <row r="1029" spans="30:32" x14ac:dyDescent="0.25">
      <c r="AD1029" s="73"/>
      <c r="AE1029" s="73"/>
      <c r="AF1029" s="73"/>
    </row>
    <row r="1030" spans="30:32" x14ac:dyDescent="0.25">
      <c r="AD1030" s="73"/>
      <c r="AE1030" s="73"/>
      <c r="AF1030" s="73"/>
    </row>
    <row r="1031" spans="30:32" x14ac:dyDescent="0.25">
      <c r="AD1031" s="73"/>
      <c r="AE1031" s="73"/>
      <c r="AF1031" s="73"/>
    </row>
    <row r="1032" spans="30:32" x14ac:dyDescent="0.25">
      <c r="AD1032" s="73"/>
      <c r="AE1032" s="73"/>
      <c r="AF1032" s="73"/>
    </row>
    <row r="1033" spans="30:32" x14ac:dyDescent="0.25">
      <c r="AD1033" s="73"/>
      <c r="AE1033" s="73"/>
      <c r="AF1033" s="73"/>
    </row>
    <row r="1034" spans="30:32" x14ac:dyDescent="0.25">
      <c r="AD1034" s="73"/>
      <c r="AE1034" s="73"/>
      <c r="AF1034" s="73"/>
    </row>
    <row r="1035" spans="30:32" x14ac:dyDescent="0.25">
      <c r="AD1035" s="73"/>
      <c r="AE1035" s="73"/>
      <c r="AF1035" s="73"/>
    </row>
    <row r="1036" spans="30:32" x14ac:dyDescent="0.25">
      <c r="AD1036" s="73"/>
      <c r="AE1036" s="73"/>
      <c r="AF1036" s="73"/>
    </row>
    <row r="1037" spans="30:32" x14ac:dyDescent="0.25">
      <c r="AD1037" s="73"/>
      <c r="AE1037" s="73"/>
      <c r="AF1037" s="73"/>
    </row>
    <row r="1038" spans="30:32" x14ac:dyDescent="0.25">
      <c r="AD1038" s="73"/>
      <c r="AE1038" s="73"/>
      <c r="AF1038" s="73"/>
    </row>
    <row r="1039" spans="30:32" x14ac:dyDescent="0.25">
      <c r="AD1039" s="73"/>
      <c r="AE1039" s="73"/>
      <c r="AF1039" s="73"/>
    </row>
    <row r="1040" spans="30:32" x14ac:dyDescent="0.25">
      <c r="AD1040" s="73"/>
      <c r="AE1040" s="73"/>
      <c r="AF1040" s="73"/>
    </row>
    <row r="1041" spans="30:32" x14ac:dyDescent="0.25">
      <c r="AD1041" s="73"/>
      <c r="AE1041" s="73"/>
      <c r="AF1041" s="73"/>
    </row>
    <row r="1042" spans="30:32" x14ac:dyDescent="0.25">
      <c r="AD1042" s="73"/>
      <c r="AE1042" s="73"/>
      <c r="AF1042" s="73"/>
    </row>
    <row r="1043" spans="30:32" x14ac:dyDescent="0.25">
      <c r="AD1043" s="73"/>
      <c r="AE1043" s="73"/>
      <c r="AF1043" s="73"/>
    </row>
    <row r="1044" spans="30:32" x14ac:dyDescent="0.25">
      <c r="AD1044" s="73"/>
      <c r="AE1044" s="73"/>
      <c r="AF1044" s="73"/>
    </row>
    <row r="1045" spans="30:32" x14ac:dyDescent="0.25">
      <c r="AD1045" s="73"/>
      <c r="AE1045" s="73"/>
      <c r="AF1045" s="73"/>
    </row>
    <row r="1046" spans="30:32" x14ac:dyDescent="0.25">
      <c r="AD1046" s="73"/>
      <c r="AE1046" s="73"/>
      <c r="AF1046" s="73"/>
    </row>
    <row r="1047" spans="30:32" x14ac:dyDescent="0.25">
      <c r="AD1047" s="73"/>
      <c r="AE1047" s="73"/>
      <c r="AF1047" s="73"/>
    </row>
    <row r="1048" spans="30:32" x14ac:dyDescent="0.25">
      <c r="AD1048" s="73"/>
      <c r="AE1048" s="73"/>
      <c r="AF1048" s="73"/>
    </row>
    <row r="1049" spans="30:32" x14ac:dyDescent="0.25">
      <c r="AD1049" s="73"/>
      <c r="AE1049" s="73"/>
      <c r="AF1049" s="73"/>
    </row>
    <row r="1050" spans="30:32" x14ac:dyDescent="0.25">
      <c r="AD1050" s="73"/>
      <c r="AE1050" s="73"/>
      <c r="AF1050" s="73"/>
    </row>
    <row r="1051" spans="30:32" x14ac:dyDescent="0.25">
      <c r="AD1051" s="73"/>
      <c r="AE1051" s="73"/>
      <c r="AF1051" s="73"/>
    </row>
    <row r="1052" spans="30:32" x14ac:dyDescent="0.25">
      <c r="AD1052" s="73"/>
      <c r="AE1052" s="73"/>
      <c r="AF1052" s="73"/>
    </row>
    <row r="1053" spans="30:32" x14ac:dyDescent="0.25">
      <c r="AD1053" s="73"/>
      <c r="AE1053" s="73"/>
      <c r="AF1053" s="73"/>
    </row>
    <row r="1054" spans="30:32" x14ac:dyDescent="0.25">
      <c r="AD1054" s="73"/>
      <c r="AE1054" s="73"/>
      <c r="AF1054" s="73"/>
    </row>
    <row r="1055" spans="30:32" x14ac:dyDescent="0.25">
      <c r="AD1055" s="73"/>
      <c r="AE1055" s="73"/>
      <c r="AF1055" s="73"/>
    </row>
    <row r="1056" spans="30:32" x14ac:dyDescent="0.25">
      <c r="AD1056" s="73"/>
      <c r="AE1056" s="73"/>
      <c r="AF1056" s="73"/>
    </row>
    <row r="1057" spans="30:32" x14ac:dyDescent="0.25">
      <c r="AD1057" s="73"/>
      <c r="AE1057" s="73"/>
      <c r="AF1057" s="73"/>
    </row>
    <row r="1058" spans="30:32" x14ac:dyDescent="0.25">
      <c r="AD1058" s="73"/>
      <c r="AE1058" s="73"/>
      <c r="AF1058" s="73"/>
    </row>
    <row r="1059" spans="30:32" x14ac:dyDescent="0.25">
      <c r="AD1059" s="73"/>
      <c r="AE1059" s="73"/>
      <c r="AF1059" s="73"/>
    </row>
    <row r="1060" spans="30:32" x14ac:dyDescent="0.25">
      <c r="AD1060" s="73"/>
      <c r="AE1060" s="73"/>
      <c r="AF1060" s="73"/>
    </row>
    <row r="1061" spans="30:32" x14ac:dyDescent="0.25">
      <c r="AD1061" s="73"/>
      <c r="AE1061" s="73"/>
      <c r="AF1061" s="73"/>
    </row>
    <row r="1062" spans="30:32" x14ac:dyDescent="0.25">
      <c r="AD1062" s="73"/>
      <c r="AE1062" s="73"/>
      <c r="AF1062" s="73"/>
    </row>
    <row r="1063" spans="30:32" x14ac:dyDescent="0.25">
      <c r="AD1063" s="73"/>
      <c r="AE1063" s="73"/>
      <c r="AF1063" s="73"/>
    </row>
    <row r="1064" spans="30:32" x14ac:dyDescent="0.25">
      <c r="AD1064" s="73"/>
      <c r="AE1064" s="73"/>
      <c r="AF1064" s="73"/>
    </row>
    <row r="1065" spans="30:32" x14ac:dyDescent="0.25">
      <c r="AD1065" s="73"/>
      <c r="AE1065" s="73"/>
      <c r="AF1065" s="73"/>
    </row>
    <row r="1066" spans="30:32" x14ac:dyDescent="0.25">
      <c r="AD1066" s="73"/>
      <c r="AE1066" s="73"/>
      <c r="AF1066" s="73"/>
    </row>
    <row r="1067" spans="30:32" x14ac:dyDescent="0.25">
      <c r="AD1067" s="73"/>
      <c r="AE1067" s="73"/>
      <c r="AF1067" s="73"/>
    </row>
    <row r="1068" spans="30:32" x14ac:dyDescent="0.25">
      <c r="AD1068" s="73"/>
      <c r="AE1068" s="73"/>
      <c r="AF1068" s="73"/>
    </row>
    <row r="1069" spans="30:32" x14ac:dyDescent="0.25">
      <c r="AD1069" s="73"/>
      <c r="AE1069" s="73"/>
      <c r="AF1069" s="73"/>
    </row>
    <row r="1070" spans="30:32" x14ac:dyDescent="0.25">
      <c r="AD1070" s="73"/>
      <c r="AE1070" s="73"/>
      <c r="AF1070" s="73"/>
    </row>
    <row r="1071" spans="30:32" x14ac:dyDescent="0.25">
      <c r="AD1071" s="73"/>
      <c r="AE1071" s="73"/>
      <c r="AF1071" s="73"/>
    </row>
    <row r="1072" spans="30:32" x14ac:dyDescent="0.25">
      <c r="AD1072" s="73"/>
      <c r="AE1072" s="73"/>
      <c r="AF1072" s="73"/>
    </row>
    <row r="1073" spans="30:32" x14ac:dyDescent="0.25">
      <c r="AD1073" s="73"/>
      <c r="AE1073" s="73"/>
      <c r="AF1073" s="73"/>
    </row>
    <row r="1074" spans="30:32" x14ac:dyDescent="0.25">
      <c r="AD1074" s="73"/>
      <c r="AE1074" s="73"/>
      <c r="AF1074" s="73"/>
    </row>
  </sheetData>
  <mergeCells count="56">
    <mergeCell ref="B9:C9"/>
    <mergeCell ref="A1:M1"/>
    <mergeCell ref="D4:AG4"/>
    <mergeCell ref="D5:AG5"/>
    <mergeCell ref="B7:C7"/>
    <mergeCell ref="B8:C8"/>
    <mergeCell ref="B10:C10"/>
    <mergeCell ref="A14:L14"/>
    <mergeCell ref="A16:A17"/>
    <mergeCell ref="A18:A20"/>
    <mergeCell ref="A21:A22"/>
    <mergeCell ref="A60:A65"/>
    <mergeCell ref="A23:A26"/>
    <mergeCell ref="A27:A29"/>
    <mergeCell ref="A30:A31"/>
    <mergeCell ref="A32:A33"/>
    <mergeCell ref="A34:A37"/>
    <mergeCell ref="A38:A42"/>
    <mergeCell ref="A43:A46"/>
    <mergeCell ref="A47:A49"/>
    <mergeCell ref="A50:A53"/>
    <mergeCell ref="A54:A56"/>
    <mergeCell ref="A57:A59"/>
    <mergeCell ref="A88:A89"/>
    <mergeCell ref="A66:A68"/>
    <mergeCell ref="A69:A70"/>
    <mergeCell ref="A71:L71"/>
    <mergeCell ref="A72:A73"/>
    <mergeCell ref="A74:A75"/>
    <mergeCell ref="A76:A77"/>
    <mergeCell ref="A78:A79"/>
    <mergeCell ref="A80:A81"/>
    <mergeCell ref="A82:A84"/>
    <mergeCell ref="A85:L85"/>
    <mergeCell ref="A86:A87"/>
    <mergeCell ref="A92:A93"/>
    <mergeCell ref="A94:L94"/>
    <mergeCell ref="A96:A97"/>
    <mergeCell ref="A99:L99"/>
    <mergeCell ref="A100:A101"/>
    <mergeCell ref="A138:A139"/>
    <mergeCell ref="A140:L140"/>
    <mergeCell ref="M11:AD11"/>
    <mergeCell ref="A120:A121"/>
    <mergeCell ref="A122:A123"/>
    <mergeCell ref="A125:A126"/>
    <mergeCell ref="A127:L127"/>
    <mergeCell ref="A130:A133"/>
    <mergeCell ref="A134:A137"/>
    <mergeCell ref="A102:A103"/>
    <mergeCell ref="A105:A106"/>
    <mergeCell ref="A107:L107"/>
    <mergeCell ref="A111:L111"/>
    <mergeCell ref="A113:A116"/>
    <mergeCell ref="A118:A119"/>
    <mergeCell ref="A90:A91"/>
  </mergeCells>
  <pageMargins left="0.2" right="0.2" top="0.25" bottom="0.25" header="0.3" footer="0.3"/>
  <pageSetup scale="65" orientation="landscape" r:id="rId1"/>
  <rowBreaks count="1" manualBreakCount="1">
    <brk id="3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C889E-C3EB-4D29-A504-0D2E66C99EE0}">
  <dimension ref="A1:T80"/>
  <sheetViews>
    <sheetView workbookViewId="0">
      <selection activeCell="B5" sqref="B5:G5"/>
    </sheetView>
  </sheetViews>
  <sheetFormatPr defaultColWidth="8.85546875" defaultRowHeight="14.25" x14ac:dyDescent="0.2"/>
  <cols>
    <col min="1" max="1" width="17.42578125" style="76" customWidth="1"/>
    <col min="2" max="7" width="12.85546875" style="153" customWidth="1"/>
    <col min="8" max="20" width="8.85546875" style="76"/>
    <col min="21" max="16384" width="8.85546875" style="138"/>
  </cols>
  <sheetData>
    <row r="1" spans="1:20" s="134" customFormat="1" ht="20.25" thickBot="1" x14ac:dyDescent="0.45">
      <c r="A1" s="481" t="s">
        <v>164</v>
      </c>
      <c r="B1" s="482"/>
      <c r="C1" s="482"/>
      <c r="D1" s="482"/>
      <c r="E1" s="482"/>
      <c r="F1" s="482"/>
      <c r="G1" s="48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15" thickBot="1" x14ac:dyDescent="0.25">
      <c r="A2" s="135"/>
      <c r="B2" s="136" t="s">
        <v>165</v>
      </c>
      <c r="C2" s="136" t="s">
        <v>166</v>
      </c>
      <c r="D2" s="136" t="s">
        <v>167</v>
      </c>
      <c r="E2" s="136" t="s">
        <v>168</v>
      </c>
      <c r="F2" s="136" t="s">
        <v>169</v>
      </c>
      <c r="G2" s="137" t="s">
        <v>170</v>
      </c>
    </row>
    <row r="3" spans="1:20" x14ac:dyDescent="0.2">
      <c r="A3" s="139" t="s">
        <v>171</v>
      </c>
      <c r="B3" s="140" t="s">
        <v>172</v>
      </c>
      <c r="C3" s="140"/>
      <c r="D3" s="140" t="s">
        <v>172</v>
      </c>
      <c r="E3" s="140" t="s">
        <v>172</v>
      </c>
      <c r="F3" s="140"/>
      <c r="G3" s="141"/>
    </row>
    <row r="4" spans="1:20" x14ac:dyDescent="0.2">
      <c r="A4" s="142" t="s">
        <v>173</v>
      </c>
      <c r="B4" s="143" t="s">
        <v>172</v>
      </c>
      <c r="C4" s="143"/>
      <c r="D4" s="143" t="s">
        <v>172</v>
      </c>
      <c r="E4" s="143" t="s">
        <v>172</v>
      </c>
      <c r="F4" s="143"/>
      <c r="G4" s="144"/>
    </row>
    <row r="5" spans="1:20" s="146" customFormat="1" x14ac:dyDescent="0.2">
      <c r="A5" s="145" t="s">
        <v>174</v>
      </c>
      <c r="B5" s="484" t="s">
        <v>175</v>
      </c>
      <c r="C5" s="485"/>
      <c r="D5" s="485"/>
      <c r="E5" s="485"/>
      <c r="F5" s="485"/>
      <c r="G5" s="48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s="146" customFormat="1" x14ac:dyDescent="0.2">
      <c r="A6" s="145" t="s">
        <v>176</v>
      </c>
      <c r="B6" s="484" t="s">
        <v>175</v>
      </c>
      <c r="C6" s="485"/>
      <c r="D6" s="485"/>
      <c r="E6" s="485"/>
      <c r="F6" s="485"/>
      <c r="G6" s="486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s="147" customFormat="1" x14ac:dyDescent="0.2">
      <c r="A7" s="142" t="s">
        <v>177</v>
      </c>
      <c r="B7" s="484" t="s">
        <v>175</v>
      </c>
      <c r="C7" s="485"/>
      <c r="D7" s="485"/>
      <c r="E7" s="485"/>
      <c r="F7" s="485"/>
      <c r="G7" s="48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x14ac:dyDescent="0.2">
      <c r="A8" s="142" t="s">
        <v>178</v>
      </c>
      <c r="B8" s="143"/>
      <c r="C8" s="143"/>
      <c r="D8" s="143"/>
      <c r="E8" s="143" t="s">
        <v>172</v>
      </c>
      <c r="F8" s="143" t="s">
        <v>172</v>
      </c>
      <c r="G8" s="144"/>
    </row>
    <row r="9" spans="1:20" x14ac:dyDescent="0.2">
      <c r="A9" s="142" t="s">
        <v>179</v>
      </c>
      <c r="B9" s="143" t="s">
        <v>172</v>
      </c>
      <c r="C9" s="143"/>
      <c r="D9" s="143" t="s">
        <v>172</v>
      </c>
      <c r="E9" s="143" t="s">
        <v>172</v>
      </c>
      <c r="F9" s="143"/>
      <c r="G9" s="144"/>
    </row>
    <row r="10" spans="1:20" x14ac:dyDescent="0.2">
      <c r="A10" s="142" t="s">
        <v>180</v>
      </c>
      <c r="B10" s="143" t="s">
        <v>172</v>
      </c>
      <c r="C10" s="143"/>
      <c r="D10" s="143" t="s">
        <v>172</v>
      </c>
      <c r="E10" s="143" t="s">
        <v>172</v>
      </c>
      <c r="F10" s="143"/>
      <c r="G10" s="144"/>
    </row>
    <row r="11" spans="1:20" x14ac:dyDescent="0.2">
      <c r="A11" s="142" t="s">
        <v>181</v>
      </c>
      <c r="B11" s="484" t="s">
        <v>175</v>
      </c>
      <c r="C11" s="485"/>
      <c r="D11" s="485"/>
      <c r="E11" s="485"/>
      <c r="F11" s="485"/>
      <c r="G11" s="486"/>
    </row>
    <row r="12" spans="1:20" s="146" customFormat="1" x14ac:dyDescent="0.2">
      <c r="A12" s="145" t="s">
        <v>182</v>
      </c>
      <c r="B12" s="484" t="s">
        <v>175</v>
      </c>
      <c r="C12" s="485"/>
      <c r="D12" s="485"/>
      <c r="E12" s="485"/>
      <c r="F12" s="485"/>
      <c r="G12" s="486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s="146" customFormat="1" x14ac:dyDescent="0.2">
      <c r="A13" s="145" t="s">
        <v>183</v>
      </c>
      <c r="B13" s="484" t="s">
        <v>175</v>
      </c>
      <c r="C13" s="485"/>
      <c r="D13" s="485"/>
      <c r="E13" s="485"/>
      <c r="F13" s="485"/>
      <c r="G13" s="486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s="147" customFormat="1" x14ac:dyDescent="0.2">
      <c r="A14" s="142" t="s">
        <v>184</v>
      </c>
      <c r="B14" s="484" t="s">
        <v>175</v>
      </c>
      <c r="C14" s="485"/>
      <c r="D14" s="485"/>
      <c r="E14" s="485"/>
      <c r="F14" s="485"/>
      <c r="G14" s="48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 spans="1:20" s="147" customFormat="1" x14ac:dyDescent="0.2">
      <c r="A15" s="142" t="s">
        <v>185</v>
      </c>
      <c r="B15" s="484" t="s">
        <v>175</v>
      </c>
      <c r="C15" s="485"/>
      <c r="D15" s="485"/>
      <c r="E15" s="485"/>
      <c r="F15" s="485"/>
      <c r="G15" s="48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</row>
    <row r="16" spans="1:20" x14ac:dyDescent="0.2">
      <c r="A16" s="142" t="s">
        <v>186</v>
      </c>
      <c r="B16" s="143" t="s">
        <v>172</v>
      </c>
      <c r="C16" s="143" t="s">
        <v>172</v>
      </c>
      <c r="D16" s="143"/>
      <c r="E16" s="143" t="s">
        <v>172</v>
      </c>
      <c r="F16" s="143" t="s">
        <v>172</v>
      </c>
      <c r="G16" s="144"/>
      <c r="I16" s="76" t="s">
        <v>0</v>
      </c>
    </row>
    <row r="17" spans="1:20" x14ac:dyDescent="0.2">
      <c r="A17" s="142" t="s">
        <v>187</v>
      </c>
      <c r="B17" s="143"/>
      <c r="C17" s="143" t="s">
        <v>172</v>
      </c>
      <c r="D17" s="143"/>
      <c r="E17" s="143" t="s">
        <v>172</v>
      </c>
      <c r="F17" s="143" t="s">
        <v>172</v>
      </c>
      <c r="G17" s="144"/>
    </row>
    <row r="18" spans="1:20" x14ac:dyDescent="0.2">
      <c r="A18" s="142" t="s">
        <v>188</v>
      </c>
      <c r="B18" s="143" t="s">
        <v>172</v>
      </c>
      <c r="C18" s="143"/>
      <c r="D18" s="143" t="s">
        <v>172</v>
      </c>
      <c r="E18" s="143" t="s">
        <v>0</v>
      </c>
      <c r="F18" s="143" t="s">
        <v>172</v>
      </c>
      <c r="G18" s="144"/>
    </row>
    <row r="19" spans="1:20" s="146" customFormat="1" x14ac:dyDescent="0.2">
      <c r="A19" s="145" t="s">
        <v>189</v>
      </c>
      <c r="B19" s="484" t="s">
        <v>175</v>
      </c>
      <c r="C19" s="485"/>
      <c r="D19" s="485"/>
      <c r="E19" s="485"/>
      <c r="F19" s="485"/>
      <c r="G19" s="486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x14ac:dyDescent="0.2">
      <c r="A20" s="142" t="s">
        <v>190</v>
      </c>
      <c r="B20" s="143" t="s">
        <v>172</v>
      </c>
      <c r="C20" s="143"/>
      <c r="D20" s="143" t="s">
        <v>172</v>
      </c>
      <c r="E20" s="143" t="s">
        <v>172</v>
      </c>
      <c r="F20" s="143"/>
      <c r="G20" s="144"/>
    </row>
    <row r="21" spans="1:20" x14ac:dyDescent="0.2">
      <c r="A21" s="142" t="s">
        <v>191</v>
      </c>
      <c r="B21" s="484" t="s">
        <v>175</v>
      </c>
      <c r="C21" s="485"/>
      <c r="D21" s="485"/>
      <c r="E21" s="485"/>
      <c r="F21" s="485"/>
      <c r="G21" s="486"/>
    </row>
    <row r="22" spans="1:20" ht="21" customHeight="1" x14ac:dyDescent="0.2">
      <c r="A22" s="142" t="s">
        <v>192</v>
      </c>
      <c r="B22" s="484" t="s">
        <v>175</v>
      </c>
      <c r="C22" s="485"/>
      <c r="D22" s="485"/>
      <c r="E22" s="485"/>
      <c r="F22" s="485"/>
      <c r="G22" s="486"/>
    </row>
    <row r="23" spans="1:20" x14ac:dyDescent="0.2">
      <c r="A23" s="142" t="s">
        <v>193</v>
      </c>
      <c r="B23" s="143" t="s">
        <v>172</v>
      </c>
      <c r="C23" s="143"/>
      <c r="D23" s="143" t="s">
        <v>172</v>
      </c>
      <c r="E23" s="143" t="s">
        <v>172</v>
      </c>
      <c r="F23" s="143"/>
      <c r="G23" s="144"/>
    </row>
    <row r="24" spans="1:20" s="149" customFormat="1" x14ac:dyDescent="0.2">
      <c r="A24" s="148" t="s">
        <v>194</v>
      </c>
      <c r="B24" s="484" t="s">
        <v>175</v>
      </c>
      <c r="C24" s="485"/>
      <c r="D24" s="485"/>
      <c r="E24" s="485"/>
      <c r="F24" s="485"/>
      <c r="G24" s="486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0" s="149" customFormat="1" x14ac:dyDescent="0.2">
      <c r="A25" s="148" t="s">
        <v>195</v>
      </c>
      <c r="B25" s="484" t="s">
        <v>175</v>
      </c>
      <c r="C25" s="485"/>
      <c r="D25" s="485"/>
      <c r="E25" s="485"/>
      <c r="F25" s="485"/>
      <c r="G25" s="486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0" s="147" customFormat="1" ht="15" thickBot="1" x14ac:dyDescent="0.25">
      <c r="A26" s="150" t="s">
        <v>196</v>
      </c>
      <c r="B26" s="151" t="s">
        <v>0</v>
      </c>
      <c r="C26" s="151" t="s">
        <v>172</v>
      </c>
      <c r="D26" s="151"/>
      <c r="E26" s="151" t="s">
        <v>172</v>
      </c>
      <c r="F26" s="151" t="s">
        <v>172</v>
      </c>
      <c r="G26" s="152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</row>
    <row r="27" spans="1:20" ht="15" thickBot="1" x14ac:dyDescent="0.25"/>
    <row r="28" spans="1:20" s="134" customFormat="1" ht="20.25" thickBot="1" x14ac:dyDescent="0.45">
      <c r="A28" s="487" t="s">
        <v>197</v>
      </c>
      <c r="B28" s="488"/>
      <c r="C28" s="488"/>
      <c r="D28" s="488"/>
      <c r="E28" s="488"/>
      <c r="F28" s="488"/>
      <c r="G28" s="489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</row>
    <row r="29" spans="1:20" s="155" customFormat="1" ht="12.75" x14ac:dyDescent="0.2">
      <c r="A29" s="480" t="s">
        <v>223</v>
      </c>
      <c r="B29" s="480"/>
      <c r="C29" s="480"/>
      <c r="D29" s="480"/>
      <c r="E29" s="480"/>
      <c r="F29" s="480"/>
      <c r="G29" s="480"/>
    </row>
    <row r="30" spans="1:20" s="155" customFormat="1" ht="12.75" x14ac:dyDescent="0.2">
      <c r="A30" s="154" t="s">
        <v>224</v>
      </c>
      <c r="B30" s="154"/>
      <c r="C30" s="154"/>
      <c r="D30" s="154"/>
      <c r="E30" s="154"/>
      <c r="F30" s="154"/>
      <c r="G30" s="154"/>
    </row>
    <row r="31" spans="1:20" s="155" customFormat="1" ht="12.75" x14ac:dyDescent="0.2">
      <c r="A31" s="154" t="s">
        <v>225</v>
      </c>
      <c r="B31" s="154"/>
      <c r="C31" s="154"/>
      <c r="D31" s="154"/>
      <c r="E31" s="154"/>
      <c r="F31" s="154"/>
      <c r="G31" s="154"/>
    </row>
    <row r="32" spans="1:20" x14ac:dyDescent="0.2">
      <c r="A32" s="480" t="s">
        <v>226</v>
      </c>
      <c r="B32" s="480"/>
      <c r="C32" s="480"/>
      <c r="D32" s="480"/>
      <c r="E32" s="480"/>
      <c r="F32" s="480"/>
      <c r="G32" s="480"/>
    </row>
    <row r="33" spans="1:20" s="156" customFormat="1" ht="12.75" x14ac:dyDescent="0.2">
      <c r="A33" s="480" t="s">
        <v>198</v>
      </c>
      <c r="B33" s="480"/>
      <c r="C33" s="480"/>
      <c r="D33" s="480"/>
      <c r="E33" s="480"/>
      <c r="F33" s="480"/>
      <c r="G33" s="480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</row>
    <row r="34" spans="1:20" s="156" customFormat="1" ht="12.75" x14ac:dyDescent="0.2">
      <c r="A34" s="480" t="s">
        <v>199</v>
      </c>
      <c r="B34" s="480"/>
      <c r="C34" s="480"/>
      <c r="D34" s="480"/>
      <c r="E34" s="480"/>
      <c r="F34" s="480"/>
      <c r="G34" s="480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</row>
    <row r="35" spans="1:20" s="156" customFormat="1" ht="12.75" x14ac:dyDescent="0.2">
      <c r="A35" s="480" t="s">
        <v>200</v>
      </c>
      <c r="B35" s="480"/>
      <c r="C35" s="480"/>
      <c r="D35" s="480"/>
      <c r="E35" s="480"/>
      <c r="F35" s="480"/>
      <c r="G35" s="480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</row>
    <row r="36" spans="1:20" s="156" customFormat="1" ht="12.75" x14ac:dyDescent="0.2">
      <c r="A36" s="480" t="s">
        <v>201</v>
      </c>
      <c r="B36" s="480"/>
      <c r="C36" s="480"/>
      <c r="D36" s="480"/>
      <c r="E36" s="480"/>
      <c r="F36" s="480"/>
      <c r="G36" s="480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</row>
    <row r="37" spans="1:20" s="156" customFormat="1" ht="12.75" x14ac:dyDescent="0.2">
      <c r="A37" s="480" t="s">
        <v>202</v>
      </c>
      <c r="B37" s="480"/>
      <c r="C37" s="480"/>
      <c r="D37" s="480"/>
      <c r="E37" s="480"/>
      <c r="F37" s="480"/>
      <c r="G37" s="480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</row>
    <row r="38" spans="1:20" s="156" customFormat="1" ht="12.75" x14ac:dyDescent="0.2">
      <c r="A38" s="155" t="s">
        <v>203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</row>
    <row r="39" spans="1:20" s="156" customFormat="1" ht="12.75" x14ac:dyDescent="0.2">
      <c r="A39" s="155" t="s">
        <v>204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</row>
    <row r="40" spans="1:20" x14ac:dyDescent="0.2">
      <c r="A40" s="480" t="s">
        <v>205</v>
      </c>
      <c r="B40" s="480"/>
      <c r="C40" s="480"/>
      <c r="D40" s="480"/>
      <c r="E40" s="480"/>
      <c r="F40" s="480"/>
      <c r="G40" s="480"/>
    </row>
    <row r="41" spans="1:20" x14ac:dyDescent="0.2">
      <c r="A41" s="480" t="s">
        <v>206</v>
      </c>
      <c r="B41" s="480"/>
      <c r="C41" s="480"/>
      <c r="D41" s="480"/>
      <c r="E41" s="480"/>
      <c r="F41" s="480"/>
      <c r="G41" s="480"/>
    </row>
    <row r="42" spans="1:20" x14ac:dyDescent="0.2">
      <c r="A42" s="480" t="s">
        <v>207</v>
      </c>
      <c r="B42" s="480"/>
      <c r="C42" s="480"/>
      <c r="D42" s="480"/>
      <c r="E42" s="480"/>
      <c r="F42" s="480"/>
      <c r="G42" s="480"/>
    </row>
    <row r="43" spans="1:20" x14ac:dyDescent="0.2">
      <c r="A43" s="480" t="s">
        <v>208</v>
      </c>
      <c r="B43" s="480"/>
      <c r="C43" s="480"/>
      <c r="D43" s="480"/>
      <c r="E43" s="480"/>
      <c r="F43" s="480"/>
      <c r="G43" s="480"/>
    </row>
    <row r="44" spans="1:20" ht="15" thickBot="1" x14ac:dyDescent="0.25">
      <c r="A44" s="157"/>
      <c r="B44" s="157"/>
      <c r="C44" s="157"/>
      <c r="D44" s="157"/>
      <c r="E44" s="157"/>
      <c r="F44" s="157"/>
      <c r="G44" s="157"/>
    </row>
    <row r="45" spans="1:20" s="134" customFormat="1" ht="19.5" x14ac:dyDescent="0.4">
      <c r="A45" s="481" t="s">
        <v>209</v>
      </c>
      <c r="B45" s="482"/>
      <c r="C45" s="482"/>
      <c r="D45" s="482"/>
      <c r="E45" s="482"/>
      <c r="F45" s="482"/>
      <c r="G45" s="48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</row>
    <row r="46" spans="1:20" x14ac:dyDescent="0.2">
      <c r="A46" s="145" t="s">
        <v>171</v>
      </c>
      <c r="B46" s="490" t="s">
        <v>210</v>
      </c>
      <c r="C46" s="491"/>
      <c r="D46" s="491"/>
      <c r="E46" s="491"/>
      <c r="F46" s="491"/>
      <c r="G46" s="492"/>
    </row>
    <row r="47" spans="1:20" x14ac:dyDescent="0.2">
      <c r="A47" s="145" t="s">
        <v>173</v>
      </c>
      <c r="B47" s="490" t="s">
        <v>212</v>
      </c>
      <c r="C47" s="491"/>
      <c r="D47" s="491"/>
      <c r="E47" s="491"/>
      <c r="F47" s="491"/>
      <c r="G47" s="492"/>
    </row>
    <row r="48" spans="1:20" s="146" customFormat="1" x14ac:dyDescent="0.2">
      <c r="A48" s="145" t="s">
        <v>174</v>
      </c>
      <c r="B48" s="490" t="s">
        <v>212</v>
      </c>
      <c r="C48" s="491"/>
      <c r="D48" s="491"/>
      <c r="E48" s="491"/>
      <c r="F48" s="491"/>
      <c r="G48" s="49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</row>
    <row r="49" spans="1:20" s="146" customFormat="1" x14ac:dyDescent="0.2">
      <c r="A49" s="145" t="s">
        <v>176</v>
      </c>
      <c r="B49" s="490" t="s">
        <v>210</v>
      </c>
      <c r="C49" s="491"/>
      <c r="D49" s="491"/>
      <c r="E49" s="491"/>
      <c r="F49" s="491"/>
      <c r="G49" s="49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</row>
    <row r="50" spans="1:20" x14ac:dyDescent="0.2">
      <c r="A50" s="145" t="s">
        <v>177</v>
      </c>
      <c r="B50" s="490" t="s">
        <v>211</v>
      </c>
      <c r="C50" s="491"/>
      <c r="D50" s="491"/>
      <c r="E50" s="491"/>
      <c r="F50" s="491"/>
      <c r="G50" s="492"/>
    </row>
    <row r="51" spans="1:20" x14ac:dyDescent="0.2">
      <c r="A51" s="145" t="s">
        <v>178</v>
      </c>
      <c r="B51" s="490" t="s">
        <v>212</v>
      </c>
      <c r="C51" s="491"/>
      <c r="D51" s="491"/>
      <c r="E51" s="491"/>
      <c r="F51" s="491"/>
      <c r="G51" s="492"/>
    </row>
    <row r="52" spans="1:20" x14ac:dyDescent="0.2">
      <c r="A52" s="145" t="s">
        <v>179</v>
      </c>
      <c r="B52" s="490" t="s">
        <v>212</v>
      </c>
      <c r="C52" s="491"/>
      <c r="D52" s="491"/>
      <c r="E52" s="491"/>
      <c r="F52" s="491"/>
      <c r="G52" s="492"/>
    </row>
    <row r="53" spans="1:20" x14ac:dyDescent="0.2">
      <c r="A53" s="145" t="s">
        <v>180</v>
      </c>
      <c r="B53" s="490" t="s">
        <v>212</v>
      </c>
      <c r="C53" s="491"/>
      <c r="D53" s="491"/>
      <c r="E53" s="491"/>
      <c r="F53" s="491"/>
      <c r="G53" s="492"/>
    </row>
    <row r="54" spans="1:20" x14ac:dyDescent="0.2">
      <c r="A54" s="145" t="s">
        <v>181</v>
      </c>
      <c r="B54" s="493" t="s">
        <v>220</v>
      </c>
      <c r="C54" s="494"/>
      <c r="D54" s="494"/>
      <c r="E54" s="494"/>
      <c r="F54" s="494"/>
      <c r="G54" s="495"/>
    </row>
    <row r="55" spans="1:20" s="146" customFormat="1" x14ac:dyDescent="0.2">
      <c r="A55" s="145" t="s">
        <v>182</v>
      </c>
      <c r="B55" s="490" t="s">
        <v>212</v>
      </c>
      <c r="C55" s="491"/>
      <c r="D55" s="491"/>
      <c r="E55" s="491"/>
      <c r="F55" s="491"/>
      <c r="G55" s="49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</row>
    <row r="56" spans="1:20" s="146" customFormat="1" x14ac:dyDescent="0.2">
      <c r="A56" s="145" t="s">
        <v>183</v>
      </c>
      <c r="B56" s="490" t="s">
        <v>212</v>
      </c>
      <c r="C56" s="491"/>
      <c r="D56" s="491"/>
      <c r="E56" s="491"/>
      <c r="F56" s="491"/>
      <c r="G56" s="49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</row>
    <row r="57" spans="1:20" x14ac:dyDescent="0.2">
      <c r="A57" s="145" t="s">
        <v>184</v>
      </c>
      <c r="B57" s="490" t="s">
        <v>221</v>
      </c>
      <c r="C57" s="491"/>
      <c r="D57" s="491"/>
      <c r="E57" s="491"/>
      <c r="F57" s="491"/>
      <c r="G57" s="492"/>
    </row>
    <row r="58" spans="1:20" x14ac:dyDescent="0.2">
      <c r="A58" s="158" t="s">
        <v>185</v>
      </c>
      <c r="B58" s="493" t="s">
        <v>211</v>
      </c>
      <c r="C58" s="494"/>
      <c r="D58" s="494"/>
      <c r="E58" s="494"/>
      <c r="F58" s="494"/>
      <c r="G58" s="495"/>
    </row>
    <row r="59" spans="1:20" x14ac:dyDescent="0.2">
      <c r="A59" s="145" t="s">
        <v>186</v>
      </c>
      <c r="B59" s="490" t="s">
        <v>210</v>
      </c>
      <c r="C59" s="491"/>
      <c r="D59" s="491"/>
      <c r="E59" s="491"/>
      <c r="F59" s="491"/>
      <c r="G59" s="492"/>
    </row>
    <row r="60" spans="1:20" x14ac:dyDescent="0.2">
      <c r="A60" s="145" t="s">
        <v>187</v>
      </c>
      <c r="B60" s="490" t="s">
        <v>210</v>
      </c>
      <c r="C60" s="491"/>
      <c r="D60" s="491"/>
      <c r="E60" s="491"/>
      <c r="F60" s="491"/>
      <c r="G60" s="492"/>
    </row>
    <row r="61" spans="1:20" x14ac:dyDescent="0.2">
      <c r="A61" s="145" t="s">
        <v>188</v>
      </c>
      <c r="B61" s="490" t="s">
        <v>212</v>
      </c>
      <c r="C61" s="491"/>
      <c r="D61" s="491"/>
      <c r="E61" s="491"/>
      <c r="F61" s="491"/>
      <c r="G61" s="492"/>
    </row>
    <row r="62" spans="1:20" s="149" customFormat="1" x14ac:dyDescent="0.2">
      <c r="A62" s="145" t="s">
        <v>189</v>
      </c>
      <c r="B62" s="490" t="s">
        <v>212</v>
      </c>
      <c r="C62" s="491"/>
      <c r="D62" s="491"/>
      <c r="E62" s="491"/>
      <c r="F62" s="491"/>
      <c r="G62" s="49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1:20" x14ac:dyDescent="0.2">
      <c r="A63" s="145" t="s">
        <v>213</v>
      </c>
      <c r="B63" s="490" t="s">
        <v>212</v>
      </c>
      <c r="C63" s="491"/>
      <c r="D63" s="491"/>
      <c r="E63" s="491"/>
      <c r="F63" s="491"/>
      <c r="G63" s="492"/>
    </row>
    <row r="64" spans="1:20" x14ac:dyDescent="0.2">
      <c r="A64" s="145" t="s">
        <v>214</v>
      </c>
      <c r="B64" s="490" t="s">
        <v>212</v>
      </c>
      <c r="C64" s="491"/>
      <c r="D64" s="491"/>
      <c r="E64" s="491"/>
      <c r="F64" s="491"/>
      <c r="G64" s="492"/>
    </row>
    <row r="65" spans="1:20" x14ac:dyDescent="0.2">
      <c r="A65" s="145" t="s">
        <v>192</v>
      </c>
      <c r="B65" s="490" t="s">
        <v>221</v>
      </c>
      <c r="C65" s="491"/>
      <c r="D65" s="491"/>
      <c r="E65" s="491"/>
      <c r="F65" s="491"/>
      <c r="G65" s="492"/>
    </row>
    <row r="66" spans="1:20" x14ac:dyDescent="0.2">
      <c r="A66" s="145" t="s">
        <v>193</v>
      </c>
      <c r="B66" s="493" t="s">
        <v>212</v>
      </c>
      <c r="C66" s="494"/>
      <c r="D66" s="494"/>
      <c r="E66" s="494"/>
      <c r="F66" s="494"/>
      <c r="G66" s="495"/>
    </row>
    <row r="67" spans="1:20" x14ac:dyDescent="0.2">
      <c r="A67" s="145" t="s">
        <v>194</v>
      </c>
      <c r="B67" s="490" t="s">
        <v>211</v>
      </c>
      <c r="C67" s="491"/>
      <c r="D67" s="491"/>
      <c r="E67" s="491"/>
      <c r="F67" s="491"/>
      <c r="G67" s="492"/>
    </row>
    <row r="68" spans="1:20" s="146" customFormat="1" x14ac:dyDescent="0.2">
      <c r="A68" s="145" t="s">
        <v>195</v>
      </c>
      <c r="B68" s="490" t="s">
        <v>212</v>
      </c>
      <c r="C68" s="491"/>
      <c r="D68" s="491"/>
      <c r="E68" s="491"/>
      <c r="F68" s="491"/>
      <c r="G68" s="49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</row>
    <row r="69" spans="1:20" ht="15" thickBot="1" x14ac:dyDescent="0.25">
      <c r="A69" s="150" t="s">
        <v>196</v>
      </c>
      <c r="B69" s="490" t="s">
        <v>212</v>
      </c>
      <c r="C69" s="491"/>
      <c r="D69" s="491"/>
      <c r="E69" s="491"/>
      <c r="F69" s="491"/>
      <c r="G69" s="492"/>
    </row>
    <row r="70" spans="1:20" ht="6" customHeight="1" x14ac:dyDescent="0.2"/>
    <row r="71" spans="1:20" x14ac:dyDescent="0.2">
      <c r="A71" s="159" t="s">
        <v>215</v>
      </c>
    </row>
    <row r="72" spans="1:20" x14ac:dyDescent="0.2">
      <c r="A72" s="159" t="s">
        <v>216</v>
      </c>
    </row>
    <row r="73" spans="1:20" ht="6.75" customHeight="1" x14ac:dyDescent="0.2">
      <c r="A73" s="159"/>
    </row>
    <row r="74" spans="1:20" x14ac:dyDescent="0.2">
      <c r="A74" s="159" t="s">
        <v>217</v>
      </c>
    </row>
    <row r="75" spans="1:20" ht="5.85" customHeight="1" x14ac:dyDescent="0.2">
      <c r="A75" s="159"/>
    </row>
    <row r="76" spans="1:20" x14ac:dyDescent="0.2">
      <c r="A76" s="159" t="s">
        <v>218</v>
      </c>
    </row>
    <row r="77" spans="1:20" ht="6" customHeight="1" x14ac:dyDescent="0.2">
      <c r="A77" s="159"/>
    </row>
    <row r="78" spans="1:20" s="163" customFormat="1" x14ac:dyDescent="0.2">
      <c r="A78" s="160" t="s">
        <v>222</v>
      </c>
      <c r="B78" s="161"/>
      <c r="C78" s="161"/>
      <c r="D78" s="161"/>
      <c r="E78" s="161"/>
      <c r="F78" s="161"/>
      <c r="G78" s="161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</row>
    <row r="79" spans="1:20" ht="6" customHeight="1" x14ac:dyDescent="0.2">
      <c r="A79" s="159"/>
    </row>
    <row r="80" spans="1:20" x14ac:dyDescent="0.2">
      <c r="A80" s="159" t="s">
        <v>219</v>
      </c>
    </row>
  </sheetData>
  <sheetProtection algorithmName="SHA-512" hashValue="aF4tCqtZTNKqbK0zZM0FLna37xVvyuqhJOLGYCjj58PUf3eJyOQySZeixrBqCEFcFcV9cW1pt8TwWzKuFQ8WmQ==" saltValue="7aDUkS+5ehSJhNLze1XX5Q==" spinCount="100000" sheet="1" objects="1" scenarios="1"/>
  <mergeCells count="51">
    <mergeCell ref="B67:G67"/>
    <mergeCell ref="B68:G68"/>
    <mergeCell ref="B69:G69"/>
    <mergeCell ref="B24:G24"/>
    <mergeCell ref="B22:G22"/>
    <mergeCell ref="B61:G61"/>
    <mergeCell ref="B62:G62"/>
    <mergeCell ref="B63:G63"/>
    <mergeCell ref="B64:G64"/>
    <mergeCell ref="B65:G65"/>
    <mergeCell ref="B66:G66"/>
    <mergeCell ref="B55:G55"/>
    <mergeCell ref="B56:G56"/>
    <mergeCell ref="B57:G57"/>
    <mergeCell ref="B58:G58"/>
    <mergeCell ref="B59:G59"/>
    <mergeCell ref="B60:G60"/>
    <mergeCell ref="B49:G49"/>
    <mergeCell ref="B50:G50"/>
    <mergeCell ref="B51:G51"/>
    <mergeCell ref="B52:G52"/>
    <mergeCell ref="B53:G53"/>
    <mergeCell ref="B54:G54"/>
    <mergeCell ref="B48:G48"/>
    <mergeCell ref="A34:G34"/>
    <mergeCell ref="A35:G35"/>
    <mergeCell ref="A36:G36"/>
    <mergeCell ref="A37:G37"/>
    <mergeCell ref="A40:G40"/>
    <mergeCell ref="A41:G41"/>
    <mergeCell ref="A42:G42"/>
    <mergeCell ref="A43:G43"/>
    <mergeCell ref="A45:G45"/>
    <mergeCell ref="B46:G46"/>
    <mergeCell ref="B47:G47"/>
    <mergeCell ref="A33:G33"/>
    <mergeCell ref="A1:G1"/>
    <mergeCell ref="B5:G5"/>
    <mergeCell ref="B6:G6"/>
    <mergeCell ref="B7:G7"/>
    <mergeCell ref="B12:G12"/>
    <mergeCell ref="B13:G13"/>
    <mergeCell ref="B11:G11"/>
    <mergeCell ref="B19:G19"/>
    <mergeCell ref="B25:G25"/>
    <mergeCell ref="A28:G28"/>
    <mergeCell ref="A29:G29"/>
    <mergeCell ref="A32:G32"/>
    <mergeCell ref="B14:G14"/>
    <mergeCell ref="B15:G15"/>
    <mergeCell ref="B21:G21"/>
  </mergeCells>
  <printOptions horizontalCentered="1" verticalCentered="1"/>
  <pageMargins left="0.7" right="0.7" top="0.25" bottom="0.2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2024 Drop-Ship Program</vt:lpstr>
      <vt:lpstr>2024 Drop-Ship (DIST HQ)</vt:lpstr>
      <vt:lpstr>Minimums &amp; Terms</vt:lpstr>
      <vt:lpstr>'2024 Drop-Ship (DIST HQ)'!Print_Area</vt:lpstr>
      <vt:lpstr>'2024 Drop-Ship Program'!Print_Area</vt:lpstr>
      <vt:lpstr>'Minimums &amp; Terms'!Print_Area</vt:lpstr>
      <vt:lpstr>'2024 Drop-Ship (DIST HQ)'!Print_Titles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Arlotta</dc:creator>
  <cp:lastModifiedBy>Jackie Tinsley</cp:lastModifiedBy>
  <cp:lastPrinted>2023-05-30T01:17:44Z</cp:lastPrinted>
  <dcterms:created xsi:type="dcterms:W3CDTF">2022-07-20T23:29:53Z</dcterms:created>
  <dcterms:modified xsi:type="dcterms:W3CDTF">2023-08-15T13:37:04Z</dcterms:modified>
</cp:coreProperties>
</file>